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<sst xmlns="http://schemas.openxmlformats.org/spreadsheetml/2006/main" count="80" uniqueCount="79">
  <si>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</si>
  <si>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</si>
  <si>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</si>
  <si>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</si>
  <si>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</si>
  <si>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</si>
  <si>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</si>
  <si>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</si>
  <si>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</si>
  <si>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</si>
  <si>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</si>
  <si>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</si>
  <si>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</si>
  <si>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</si>
  <si>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</si>
  <si>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</si>
  <si>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</si>
  <si>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</si>
  <si>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</si>
  <si>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</si>
  <si>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</si>
  <si>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</si>
  <si>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</si>
  <si>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</si>
  <si>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</si>
  <si>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</si>
  <si>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</si>
  <si>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</si>
  <si>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</si>
  <si>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</si>
  <si>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</si>
  <si>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</si>
  <si>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</si>
  <si>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</si>
  <si>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</si>
  <si>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</si>
  <si>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</si>
  <si>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</si>
  <si>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</si>
  <si>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</si>
  <si>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</si>
  <si>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</si>
  <si>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</si>
  <si>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</si>
  <si>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</si>
  <si>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</si>
  <si>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</si>
  <si>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</si>
  <si>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</si>
  <si>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</si>
  <si>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</si>
  <si>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</si>
  <si>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</si>
  <si>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</si>
  <si>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</si>
  <si>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</si>
  <si>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</si>
  <si>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</si>
  <si>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</si>
  <si>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</si>
  <si>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</si>
  <si>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</si>
  <si>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</si>
  <si>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</si>
  <si>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</si>
  <si>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</si>
  <si>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</si>
  <si>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</si>
  <si>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</si>
  <si>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</si>
  <si>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</si>
  <si>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</si>
  <si>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</si>
  <si>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</si>
  <si>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</si>
  <si>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24/02/21 - VENCIMENTO 03/03/21</t>
  </si>
  <si>
    <t>7.15. Consórcio KBPX</t>
  </si>
  <si>
    <t>5.3. Revisão de Remuneração pelo Transporte Coletivo ¹</t>
  </si>
  <si>
    <t>¹ Arla 32 de dez/20 e jan/21.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</si>
</sst>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62957</v>
      </c>
      <c r="C7" s="10">
        <f>C8+C11</f>
        <v>81205</v>
      </c>
      <c r="D7" s="10">
        <f aca="true" t="shared" si="0" ref="D7:K7">D8+D11</f>
        <v>228933</v>
      </c>
      <c r="E7" s="10">
        <f t="shared" si="0"/>
        <v>198694</v>
      </c>
      <c r="F7" s="10">
        <f t="shared" si="0"/>
        <v>201771</v>
      </c>
      <c r="G7" s="10">
        <f t="shared" si="0"/>
        <v>106043</v>
      </c>
      <c r="H7" s="10">
        <f t="shared" si="0"/>
        <v>55873</v>
      </c>
      <c r="I7" s="10">
        <f t="shared" si="0"/>
        <v>98450</v>
      </c>
      <c r="J7" s="10">
        <f t="shared" si="0"/>
        <v>79809</v>
      </c>
      <c r="K7" s="10">
        <f t="shared" si="0"/>
        <v>168026</v>
      </c>
      <c r="L7" s="10">
        <f>SUM(B7:K7)</f>
        <v>1281761</v>
      </c>
      <c r="M7" s="11"/>
    </row>
    <row r="8" spans="1:13" ht="17.25" customHeight="1">
      <c r="A8" s="12" t="s">
        <v>18</v>
      </c>
      <c r="B8" s="13">
        <f>B9+B10</f>
        <v>4887</v>
      </c>
      <c r="C8" s="13">
        <f aca="true" t="shared" si="1" ref="C8:K8">C9+C10</f>
        <v>5801</v>
      </c>
      <c r="D8" s="13">
        <f t="shared" si="1"/>
        <v>16625</v>
      </c>
      <c r="E8" s="13">
        <f t="shared" si="1"/>
        <v>12852</v>
      </c>
      <c r="F8" s="13">
        <f t="shared" si="1"/>
        <v>12084</v>
      </c>
      <c r="G8" s="13">
        <f t="shared" si="1"/>
        <v>8018</v>
      </c>
      <c r="H8" s="13">
        <f t="shared" si="1"/>
        <v>3679</v>
      </c>
      <c r="I8" s="13">
        <f t="shared" si="1"/>
        <v>4894</v>
      </c>
      <c r="J8" s="13">
        <f t="shared" si="1"/>
        <v>4807</v>
      </c>
      <c r="K8" s="13">
        <f t="shared" si="1"/>
        <v>10404</v>
      </c>
      <c r="L8" s="13">
        <f>SUM(B8:K8)</f>
        <v>84051</v>
      </c>
      <c r="M8"/>
    </row>
    <row r="9" spans="1:13" ht="17.25" customHeight="1">
      <c r="A9" s="14" t="s">
        <v>19</v>
      </c>
      <c r="B9" s="15">
        <v>4886</v>
      </c>
      <c r="C9" s="15">
        <v>5801</v>
      </c>
      <c r="D9" s="15">
        <v>16625</v>
      </c>
      <c r="E9" s="15">
        <v>12852</v>
      </c>
      <c r="F9" s="15">
        <v>12084</v>
      </c>
      <c r="G9" s="15">
        <v>8018</v>
      </c>
      <c r="H9" s="15">
        <v>3679</v>
      </c>
      <c r="I9" s="15">
        <v>4894</v>
      </c>
      <c r="J9" s="15">
        <v>4807</v>
      </c>
      <c r="K9" s="15">
        <v>10404</v>
      </c>
      <c r="L9" s="13">
        <f>SUM(B9:K9)</f>
        <v>84050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58070</v>
      </c>
      <c r="C11" s="15">
        <v>75404</v>
      </c>
      <c r="D11" s="15">
        <v>212308</v>
      </c>
      <c r="E11" s="15">
        <v>185842</v>
      </c>
      <c r="F11" s="15">
        <v>189687</v>
      </c>
      <c r="G11" s="15">
        <v>98025</v>
      </c>
      <c r="H11" s="15">
        <v>52194</v>
      </c>
      <c r="I11" s="15">
        <v>93556</v>
      </c>
      <c r="J11" s="15">
        <v>75002</v>
      </c>
      <c r="K11" s="15">
        <v>157622</v>
      </c>
      <c r="L11" s="13">
        <f>SUM(B11:K11)</f>
        <v>1197710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1.252628766536427</v>
      </c>
      <c r="C15" s="22">
        <v>1.445014313117153</v>
      </c>
      <c r="D15" s="22">
        <v>1.42242960111295</v>
      </c>
      <c r="E15" s="22">
        <v>1.287010932987248</v>
      </c>
      <c r="F15" s="22">
        <v>1.550538534319624</v>
      </c>
      <c r="G15" s="22">
        <v>1.490813653674651</v>
      </c>
      <c r="H15" s="22">
        <v>1.435605978897501</v>
      </c>
      <c r="I15" s="22">
        <v>1.349645587311383</v>
      </c>
      <c r="J15" s="22">
        <v>1.696698840610974</v>
      </c>
      <c r="K15" s="22">
        <v>1.244678907467475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461014.47</v>
      </c>
      <c r="C17" s="25">
        <f aca="true" t="shared" si="2" ref="C17:K17">C18+C19+C20+C21+C22+C23+C24</f>
        <v>366163.17</v>
      </c>
      <c r="D17" s="25">
        <f t="shared" si="2"/>
        <v>1217478.3499999999</v>
      </c>
      <c r="E17" s="25">
        <f t="shared" si="2"/>
        <v>960206.36</v>
      </c>
      <c r="F17" s="25">
        <f t="shared" si="2"/>
        <v>1050917.23</v>
      </c>
      <c r="G17" s="25">
        <f t="shared" si="2"/>
        <v>586913.0099999999</v>
      </c>
      <c r="H17" s="25">
        <f t="shared" si="2"/>
        <v>326918.51</v>
      </c>
      <c r="I17" s="25">
        <f t="shared" si="2"/>
        <v>442412.6</v>
      </c>
      <c r="J17" s="25">
        <f t="shared" si="2"/>
        <v>491351.75</v>
      </c>
      <c r="K17" s="25">
        <f t="shared" si="2"/>
        <v>620488.61</v>
      </c>
      <c r="L17" s="25">
        <f>L18+L19+L20+L21+L22+L23+L24</f>
        <v>6523864.0600000005</v>
      </c>
      <c r="M17"/>
    </row>
    <row r="18" spans="1:13" ht="17.25" customHeight="1">
      <c r="A18" s="26" t="s">
        <v>24</v>
      </c>
      <c r="B18" s="33">
        <f aca="true" t="shared" si="3" ref="B18:K18">ROUND(B13*B7,2)</f>
        <v>365660.55</v>
      </c>
      <c r="C18" s="33">
        <f t="shared" si="3"/>
        <v>248592.87</v>
      </c>
      <c r="D18" s="33">
        <f t="shared" si="3"/>
        <v>834643.93</v>
      </c>
      <c r="E18" s="33">
        <f t="shared" si="3"/>
        <v>732584.78</v>
      </c>
      <c r="F18" s="33">
        <f t="shared" si="3"/>
        <v>658540.19</v>
      </c>
      <c r="G18" s="33">
        <f t="shared" si="3"/>
        <v>380323.22</v>
      </c>
      <c r="H18" s="33">
        <f t="shared" si="3"/>
        <v>220787.75</v>
      </c>
      <c r="I18" s="33">
        <f t="shared" si="3"/>
        <v>323122.75</v>
      </c>
      <c r="J18" s="33">
        <f t="shared" si="3"/>
        <v>282037.03</v>
      </c>
      <c r="K18" s="33">
        <f t="shared" si="3"/>
        <v>484805.42</v>
      </c>
      <c r="L18" s="33">
        <f aca="true" t="shared" si="4" ref="L18:L24">SUM(B18:K18)</f>
        <v>4531098.49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92376.37</v>
      </c>
      <c r="C19" s="33">
        <f t="shared" si="5"/>
        <v>110627.39</v>
      </c>
      <c r="D19" s="33">
        <f t="shared" si="5"/>
        <v>352578.3</v>
      </c>
      <c r="E19" s="33">
        <f t="shared" si="5"/>
        <v>210259.84</v>
      </c>
      <c r="F19" s="33">
        <f t="shared" si="5"/>
        <v>362551.75</v>
      </c>
      <c r="G19" s="33">
        <f t="shared" si="5"/>
        <v>186667.83</v>
      </c>
      <c r="H19" s="33">
        <f t="shared" si="5"/>
        <v>96176.46</v>
      </c>
      <c r="I19" s="33">
        <f t="shared" si="5"/>
        <v>112978.44</v>
      </c>
      <c r="J19" s="33">
        <f t="shared" si="5"/>
        <v>196494.87</v>
      </c>
      <c r="K19" s="33">
        <f t="shared" si="5"/>
        <v>118621.66</v>
      </c>
      <c r="L19" s="33">
        <f t="shared" si="4"/>
        <v>1839332.91</v>
      </c>
      <c r="M19"/>
    </row>
    <row r="20" spans="1:13" ht="17.25" customHeight="1">
      <c r="A20" s="27" t="s">
        <v>26</v>
      </c>
      <c r="B20" s="33">
        <v>1750.29</v>
      </c>
      <c r="C20" s="33">
        <v>5457.97</v>
      </c>
      <c r="D20" s="33">
        <v>27286.24</v>
      </c>
      <c r="E20" s="33">
        <v>20568.86</v>
      </c>
      <c r="F20" s="33">
        <v>28340.35</v>
      </c>
      <c r="G20" s="33">
        <v>20093</v>
      </c>
      <c r="H20" s="33">
        <v>11376.97</v>
      </c>
      <c r="I20" s="33">
        <v>4826.47</v>
      </c>
      <c r="J20" s="33">
        <v>9968.68</v>
      </c>
      <c r="K20" s="33">
        <v>14091.65</v>
      </c>
      <c r="L20" s="33">
        <f t="shared" si="4"/>
        <v>143760.47999999998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-700</v>
      </c>
      <c r="F23" s="33">
        <v>0</v>
      </c>
      <c r="G23" s="33">
        <v>0</v>
      </c>
      <c r="H23" s="33">
        <v>0</v>
      </c>
      <c r="I23" s="33">
        <v>0</v>
      </c>
      <c r="J23" s="33">
        <v>-118.71</v>
      </c>
      <c r="K23" s="33">
        <v>0</v>
      </c>
      <c r="L23" s="33">
        <f t="shared" si="4"/>
        <v>-818.71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-41449.159999999996</v>
      </c>
      <c r="C27" s="33">
        <f t="shared" si="6"/>
        <v>-14642.070000000002</v>
      </c>
      <c r="D27" s="33">
        <f t="shared" si="6"/>
        <v>-37435.52</v>
      </c>
      <c r="E27" s="33">
        <f t="shared" si="6"/>
        <v>-21672.390000000007</v>
      </c>
      <c r="F27" s="33">
        <f t="shared" si="6"/>
        <v>-23855.949999999997</v>
      </c>
      <c r="G27" s="33">
        <f t="shared" si="6"/>
        <v>-13333.279999999999</v>
      </c>
      <c r="H27" s="33">
        <f t="shared" si="6"/>
        <v>-15761.89</v>
      </c>
      <c r="I27" s="33">
        <f t="shared" si="6"/>
        <v>-23573.309999999998</v>
      </c>
      <c r="J27" s="33">
        <f t="shared" si="6"/>
        <v>-6438.58</v>
      </c>
      <c r="K27" s="33">
        <f t="shared" si="6"/>
        <v>-24207.789999999997</v>
      </c>
      <c r="L27" s="33">
        <f aca="true" t="shared" si="7" ref="L27:L33">SUM(B27:K27)</f>
        <v>-222369.94</v>
      </c>
      <c r="M27"/>
    </row>
    <row r="28" spans="1:13" ht="18.75" customHeight="1">
      <c r="A28" s="27" t="s">
        <v>30</v>
      </c>
      <c r="B28" s="33">
        <f>B29+B30+B31+B32</f>
        <v>-21498.4</v>
      </c>
      <c r="C28" s="33">
        <f aca="true" t="shared" si="8" ref="C28:K28">C29+C30+C31+C32</f>
        <v>-25524.4</v>
      </c>
      <c r="D28" s="33">
        <f t="shared" si="8"/>
        <v>-73150</v>
      </c>
      <c r="E28" s="33">
        <f t="shared" si="8"/>
        <v>-56548.8</v>
      </c>
      <c r="F28" s="33">
        <f t="shared" si="8"/>
        <v>-53169.6</v>
      </c>
      <c r="G28" s="33">
        <f t="shared" si="8"/>
        <v>-35279.2</v>
      </c>
      <c r="H28" s="33">
        <f t="shared" si="8"/>
        <v>-16187.6</v>
      </c>
      <c r="I28" s="33">
        <f t="shared" si="8"/>
        <v>-35038.13</v>
      </c>
      <c r="J28" s="33">
        <f t="shared" si="8"/>
        <v>-21150.8</v>
      </c>
      <c r="K28" s="33">
        <f t="shared" si="8"/>
        <v>-45777.6</v>
      </c>
      <c r="L28" s="33">
        <f t="shared" si="7"/>
        <v>-383324.52999999997</v>
      </c>
      <c r="M28"/>
    </row>
    <row r="29" spans="1:13" s="36" customFormat="1" ht="18.75" customHeight="1">
      <c r="A29" s="34" t="s">
        <v>57</v>
      </c>
      <c r="B29" s="33">
        <f>-ROUND((B9)*$E$3,2)</f>
        <v>-21498.4</v>
      </c>
      <c r="C29" s="33">
        <f aca="true" t="shared" si="9" ref="C29:K29">-ROUND((C9)*$E$3,2)</f>
        <v>-25524.4</v>
      </c>
      <c r="D29" s="33">
        <f t="shared" si="9"/>
        <v>-73150</v>
      </c>
      <c r="E29" s="33">
        <f t="shared" si="9"/>
        <v>-56548.8</v>
      </c>
      <c r="F29" s="33">
        <f t="shared" si="9"/>
        <v>-53169.6</v>
      </c>
      <c r="G29" s="33">
        <f t="shared" si="9"/>
        <v>-35279.2</v>
      </c>
      <c r="H29" s="33">
        <f t="shared" si="9"/>
        <v>-16187.6</v>
      </c>
      <c r="I29" s="33">
        <f t="shared" si="9"/>
        <v>-21533.6</v>
      </c>
      <c r="J29" s="33">
        <f t="shared" si="9"/>
        <v>-21150.8</v>
      </c>
      <c r="K29" s="33">
        <f t="shared" si="9"/>
        <v>-45777.6</v>
      </c>
      <c r="L29" s="33">
        <f t="shared" si="7"/>
        <v>-369819.99999999994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-512.48</v>
      </c>
      <c r="J31" s="17">
        <v>0</v>
      </c>
      <c r="K31" s="17">
        <v>0</v>
      </c>
      <c r="L31" s="33">
        <f t="shared" si="7"/>
        <v>-512.48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-12992.05</v>
      </c>
      <c r="J32" s="17">
        <v>0</v>
      </c>
      <c r="K32" s="17">
        <v>0</v>
      </c>
      <c r="L32" s="33">
        <f t="shared" si="7"/>
        <v>-12992.05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2187.01</v>
      </c>
      <c r="C46" s="33">
        <v>10882.33</v>
      </c>
      <c r="D46" s="33">
        <v>35714.48</v>
      </c>
      <c r="E46" s="33">
        <v>39925.6</v>
      </c>
      <c r="F46" s="33">
        <v>29313.65</v>
      </c>
      <c r="G46" s="33">
        <v>21945.92</v>
      </c>
      <c r="H46" s="33">
        <v>9103.46</v>
      </c>
      <c r="I46" s="33">
        <v>11464.82</v>
      </c>
      <c r="J46" s="33">
        <v>14712.22</v>
      </c>
      <c r="K46" s="33">
        <v>21569.81</v>
      </c>
      <c r="L46" s="33">
        <f t="shared" si="11"/>
        <v>196819.3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419565.31</v>
      </c>
      <c r="C48" s="41">
        <f aca="true" t="shared" si="12" ref="C48:K48">IF(C17+C27+C40+C49&lt;0,0,C17+C27+C49)</f>
        <v>351521.1</v>
      </c>
      <c r="D48" s="41">
        <f t="shared" si="12"/>
        <v>1180042.8299999998</v>
      </c>
      <c r="E48" s="41">
        <f t="shared" si="12"/>
        <v>938533.97</v>
      </c>
      <c r="F48" s="41">
        <f t="shared" si="12"/>
        <v>1027061.28</v>
      </c>
      <c r="G48" s="41">
        <f t="shared" si="12"/>
        <v>573579.7299999999</v>
      </c>
      <c r="H48" s="41">
        <f t="shared" si="12"/>
        <v>311156.62</v>
      </c>
      <c r="I48" s="41">
        <f t="shared" si="12"/>
        <v>418839.29</v>
      </c>
      <c r="J48" s="41">
        <f t="shared" si="12"/>
        <v>484913.17</v>
      </c>
      <c r="K48" s="41">
        <f t="shared" si="12"/>
        <v>596280.82</v>
      </c>
      <c r="L48" s="42">
        <f>SUM(B48:K48)</f>
        <v>6301494.12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419565.32</v>
      </c>
      <c r="C54" s="41">
        <f aca="true" t="shared" si="14" ref="C54:J54">SUM(C55:C66)</f>
        <v>351521.08999999997</v>
      </c>
      <c r="D54" s="41">
        <f t="shared" si="14"/>
        <v>1180042.83</v>
      </c>
      <c r="E54" s="41">
        <f t="shared" si="14"/>
        <v>938533.96</v>
      </c>
      <c r="F54" s="41">
        <f t="shared" si="14"/>
        <v>1027061.28</v>
      </c>
      <c r="G54" s="41">
        <f t="shared" si="14"/>
        <v>573579.73</v>
      </c>
      <c r="H54" s="41">
        <f t="shared" si="14"/>
        <v>311156.62</v>
      </c>
      <c r="I54" s="41">
        <f>SUM(I55:I69)</f>
        <v>418839.29</v>
      </c>
      <c r="J54" s="41">
        <f t="shared" si="14"/>
        <v>484913.17</v>
      </c>
      <c r="K54" s="41">
        <f>SUM(K55:K68)</f>
        <v>596280.8200000001</v>
      </c>
      <c r="L54" s="46">
        <f>SUM(B54:K54)</f>
        <v>6301494.110000001</v>
      </c>
      <c r="M54" s="40"/>
    </row>
    <row r="55" spans="1:13" ht="18.75" customHeight="1">
      <c r="A55" s="47" t="s">
        <v>50</v>
      </c>
      <c r="B55" s="48">
        <v>419565.32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419565.32</v>
      </c>
      <c r="M55" s="40"/>
    </row>
    <row r="56" spans="1:12" ht="18.75" customHeight="1">
      <c r="A56" s="47" t="s">
        <v>60</v>
      </c>
      <c r="B56" s="17">
        <v>0</v>
      </c>
      <c r="C56" s="48">
        <v>307189.6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307189.6</v>
      </c>
    </row>
    <row r="57" spans="1:12" ht="18.75" customHeight="1">
      <c r="A57" s="47" t="s">
        <v>61</v>
      </c>
      <c r="B57" s="17">
        <v>0</v>
      </c>
      <c r="C57" s="48">
        <v>44331.49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44331.49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1180042.83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1180042.83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938533.96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938533.96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1027061.28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1027061.28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573579.73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573579.73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311156.62</v>
      </c>
      <c r="I62" s="17">
        <v>0</v>
      </c>
      <c r="J62" s="17">
        <v>0</v>
      </c>
      <c r="K62" s="17">
        <v>0</v>
      </c>
      <c r="L62" s="46">
        <f t="shared" si="15"/>
        <v>311156.62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f>+J48</f>
        <v>484913.17</v>
      </c>
      <c r="K64" s="17">
        <v>0</v>
      </c>
      <c r="L64" s="46">
        <f t="shared" si="15"/>
        <v>484913.17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329222.94</v>
      </c>
      <c r="L65" s="46">
        <f t="shared" si="15"/>
        <v>329222.94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267057.88</v>
      </c>
      <c r="L66" s="46">
        <f t="shared" si="15"/>
        <v>267057.88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418839.29</v>
      </c>
      <c r="J69" s="53">
        <v>0</v>
      </c>
      <c r="K69" s="53">
        <v>0</v>
      </c>
      <c r="L69" s="51">
        <f>SUM(B69:K69)</f>
        <v>418839.29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2021-03-02T23:08:10Z</dcterms:modified>
  <cp:category/>
  <cp:version/>
  <cp:contentType/>
  <cp:contentStatus/>
</cp:coreProperties>
</file>