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<sst xmlns="http://schemas.openxmlformats.org/spreadsheetml/2006/main" count="80" uniqueCount="79">
  <si>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</si>
  <si>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</si>
  <si>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</si>
  <si>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</si>
  <si>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</si>
  <si>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</si>
  <si>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</si>
  <si>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</si>
  <si>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</si>
  <si>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</si>
  <si>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</si>
  <si>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</si>
  <si>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</si>
  <si>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</si>
  <si>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</si>
  <si>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</si>
  <si>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</si>
  <si>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</si>
  <si>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</si>
  <si>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</si>
  <si>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</si>
  <si>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</si>
  <si>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</si>
  <si>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</si>
  <si>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</si>
  <si>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</si>
  <si>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</si>
  <si>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</si>
  <si>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</si>
  <si>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</si>
  <si>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</si>
  <si>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</si>
  <si>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</si>
  <si>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</si>
  <si>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</si>
  <si>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</si>
  <si>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</si>
  <si>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</si>
  <si>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</si>
  <si>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</si>
  <si>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</si>
  <si>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</si>
  <si>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</si>
  <si>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</si>
  <si>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</si>
  <si>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</si>
  <si>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</si>
  <si>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</si>
  <si>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</si>
  <si>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</si>
  <si>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</si>
  <si>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</si>
  <si>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</si>
  <si>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</si>
  <si>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</si>
  <si>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</si>
  <si>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</si>
  <si>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</si>
  <si>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</si>
  <si>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</si>
  <si>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</si>
  <si>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</si>
  <si>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</si>
  <si>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</si>
  <si>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</si>
  <si>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</si>
  <si>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</si>
  <si>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</si>
  <si>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</si>
  <si>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</si>
  <si>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</si>
  <si>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</si>
  <si>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</si>
  <si>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</si>
  <si>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</si>
  <si>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23/02/21 - VENCIMENTO 02/03/21</t>
  </si>
  <si>
    <t>5.3. Revisão de Remuneração pelo Transporte Coletivo ¹</t>
  </si>
  <si>
    <t>7.15. Consórcio KBPX</t>
  </si>
  <si>
    <t>¹ Revisões de janeiro/21. Total passageiros da revisão jan/21: 10.848 passageiros.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</si>
</sst>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66981</v>
      </c>
      <c r="C7" s="10">
        <f>C8+C11</f>
        <v>82165</v>
      </c>
      <c r="D7" s="10">
        <f aca="true" t="shared" si="0" ref="D7:K7">D8+D11</f>
        <v>234741</v>
      </c>
      <c r="E7" s="10">
        <f t="shared" si="0"/>
        <v>204488</v>
      </c>
      <c r="F7" s="10">
        <f t="shared" si="0"/>
        <v>205563</v>
      </c>
      <c r="G7" s="10">
        <f t="shared" si="0"/>
        <v>109692</v>
      </c>
      <c r="H7" s="10">
        <f t="shared" si="0"/>
        <v>57566</v>
      </c>
      <c r="I7" s="10">
        <f t="shared" si="0"/>
        <v>98581</v>
      </c>
      <c r="J7" s="10">
        <f t="shared" si="0"/>
        <v>81221</v>
      </c>
      <c r="K7" s="10">
        <f t="shared" si="0"/>
        <v>166340</v>
      </c>
      <c r="L7" s="10">
        <f>SUM(B7:K7)</f>
        <v>1307338</v>
      </c>
      <c r="M7" s="11"/>
    </row>
    <row r="8" spans="1:13" ht="17.25" customHeight="1">
      <c r="A8" s="12" t="s">
        <v>18</v>
      </c>
      <c r="B8" s="13">
        <f>B9+B10</f>
        <v>5209</v>
      </c>
      <c r="C8" s="13">
        <f aca="true" t="shared" si="1" ref="C8:K8">C9+C10</f>
        <v>5907</v>
      </c>
      <c r="D8" s="13">
        <f t="shared" si="1"/>
        <v>17149</v>
      </c>
      <c r="E8" s="13">
        <f t="shared" si="1"/>
        <v>13836</v>
      </c>
      <c r="F8" s="13">
        <f t="shared" si="1"/>
        <v>12912</v>
      </c>
      <c r="G8" s="13">
        <f t="shared" si="1"/>
        <v>8511</v>
      </c>
      <c r="H8" s="13">
        <f t="shared" si="1"/>
        <v>3894</v>
      </c>
      <c r="I8" s="13">
        <f t="shared" si="1"/>
        <v>5088</v>
      </c>
      <c r="J8" s="13">
        <f t="shared" si="1"/>
        <v>5004</v>
      </c>
      <c r="K8" s="13">
        <f t="shared" si="1"/>
        <v>10464</v>
      </c>
      <c r="L8" s="13">
        <f>SUM(B8:K8)</f>
        <v>87974</v>
      </c>
      <c r="M8"/>
    </row>
    <row r="9" spans="1:13" ht="17.25" customHeight="1">
      <c r="A9" s="14" t="s">
        <v>19</v>
      </c>
      <c r="B9" s="15">
        <v>5209</v>
      </c>
      <c r="C9" s="15">
        <v>5907</v>
      </c>
      <c r="D9" s="15">
        <v>17149</v>
      </c>
      <c r="E9" s="15">
        <v>13836</v>
      </c>
      <c r="F9" s="15">
        <v>12912</v>
      </c>
      <c r="G9" s="15">
        <v>8511</v>
      </c>
      <c r="H9" s="15">
        <v>3891</v>
      </c>
      <c r="I9" s="15">
        <v>5088</v>
      </c>
      <c r="J9" s="15">
        <v>5004</v>
      </c>
      <c r="K9" s="15">
        <v>10464</v>
      </c>
      <c r="L9" s="13">
        <f>SUM(B9:K9)</f>
        <v>87971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61772</v>
      </c>
      <c r="C11" s="15">
        <v>76258</v>
      </c>
      <c r="D11" s="15">
        <v>217592</v>
      </c>
      <c r="E11" s="15">
        <v>190652</v>
      </c>
      <c r="F11" s="15">
        <v>192651</v>
      </c>
      <c r="G11" s="15">
        <v>101181</v>
      </c>
      <c r="H11" s="15">
        <v>53672</v>
      </c>
      <c r="I11" s="15">
        <v>93493</v>
      </c>
      <c r="J11" s="15">
        <v>76217</v>
      </c>
      <c r="K11" s="15">
        <v>155876</v>
      </c>
      <c r="L11" s="13">
        <f>SUM(B11:K11)</f>
        <v>1219364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1.188097722257032</v>
      </c>
      <c r="C15" s="22">
        <v>1.421695205001688</v>
      </c>
      <c r="D15" s="22">
        <v>1.39189776137685</v>
      </c>
      <c r="E15" s="22">
        <v>1.267560756970146</v>
      </c>
      <c r="F15" s="22">
        <v>1.526279267277097</v>
      </c>
      <c r="G15" s="22">
        <v>1.436792470653938</v>
      </c>
      <c r="H15" s="22">
        <v>1.398816324285182</v>
      </c>
      <c r="I15" s="22">
        <v>1.35423760623876</v>
      </c>
      <c r="J15" s="22">
        <v>1.677484859224128</v>
      </c>
      <c r="K15" s="22">
        <v>1.254701599187644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464844.97</v>
      </c>
      <c r="C17" s="25">
        <f aca="true" t="shared" si="2" ref="C17:K17">C18+C19+C20+C21+C22+C23+C24</f>
        <v>364502.87</v>
      </c>
      <c r="D17" s="25">
        <f t="shared" si="2"/>
        <v>1222158.15</v>
      </c>
      <c r="E17" s="25">
        <f t="shared" si="2"/>
        <v>973139.95</v>
      </c>
      <c r="F17" s="25">
        <f t="shared" si="2"/>
        <v>1053876.3699999999</v>
      </c>
      <c r="G17" s="25">
        <f t="shared" si="2"/>
        <v>584950.04</v>
      </c>
      <c r="H17" s="25">
        <f t="shared" si="2"/>
        <v>328099.76</v>
      </c>
      <c r="I17" s="25">
        <f t="shared" si="2"/>
        <v>444343.31</v>
      </c>
      <c r="J17" s="25">
        <f t="shared" si="2"/>
        <v>494241.39</v>
      </c>
      <c r="K17" s="25">
        <f t="shared" si="2"/>
        <v>619447.92</v>
      </c>
      <c r="L17" s="25">
        <f>L18+L19+L20+L21+L22+L23+L24</f>
        <v>6549604.7299999995</v>
      </c>
      <c r="M17"/>
    </row>
    <row r="18" spans="1:13" ht="17.25" customHeight="1">
      <c r="A18" s="26" t="s">
        <v>24</v>
      </c>
      <c r="B18" s="33">
        <f aca="true" t="shared" si="3" ref="B18:K18">ROUND(B13*B7,2)</f>
        <v>389032.35</v>
      </c>
      <c r="C18" s="33">
        <f t="shared" si="3"/>
        <v>251531.71</v>
      </c>
      <c r="D18" s="33">
        <f t="shared" si="3"/>
        <v>855818.74</v>
      </c>
      <c r="E18" s="33">
        <f t="shared" si="3"/>
        <v>753947.26</v>
      </c>
      <c r="F18" s="33">
        <f t="shared" si="3"/>
        <v>670916.52</v>
      </c>
      <c r="G18" s="33">
        <f t="shared" si="3"/>
        <v>393410.36</v>
      </c>
      <c r="H18" s="33">
        <f t="shared" si="3"/>
        <v>227477.81</v>
      </c>
      <c r="I18" s="33">
        <f t="shared" si="3"/>
        <v>323552.7</v>
      </c>
      <c r="J18" s="33">
        <f t="shared" si="3"/>
        <v>287026.89</v>
      </c>
      <c r="K18" s="33">
        <f t="shared" si="3"/>
        <v>479940.8</v>
      </c>
      <c r="L18" s="33">
        <f aca="true" t="shared" si="4" ref="L18:L24">SUM(B18:K18)</f>
        <v>4632655.14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73176.1</v>
      </c>
      <c r="C19" s="33">
        <f t="shared" si="5"/>
        <v>106069.72</v>
      </c>
      <c r="D19" s="33">
        <f t="shared" si="5"/>
        <v>335393.45</v>
      </c>
      <c r="E19" s="33">
        <f t="shared" si="5"/>
        <v>201726.7</v>
      </c>
      <c r="F19" s="33">
        <f t="shared" si="5"/>
        <v>353089.45</v>
      </c>
      <c r="G19" s="33">
        <f t="shared" si="5"/>
        <v>171838.68</v>
      </c>
      <c r="H19" s="33">
        <f t="shared" si="5"/>
        <v>90721.86</v>
      </c>
      <c r="I19" s="33">
        <f t="shared" si="5"/>
        <v>114614.53</v>
      </c>
      <c r="J19" s="33">
        <f t="shared" si="5"/>
        <v>194456.37</v>
      </c>
      <c r="K19" s="33">
        <f t="shared" si="5"/>
        <v>122241.69</v>
      </c>
      <c r="L19" s="33">
        <f t="shared" si="4"/>
        <v>1763328.5499999998</v>
      </c>
      <c r="M19"/>
    </row>
    <row r="20" spans="1:13" ht="17.25" customHeight="1">
      <c r="A20" s="27" t="s">
        <v>26</v>
      </c>
      <c r="B20" s="33">
        <v>1409.26</v>
      </c>
      <c r="C20" s="33">
        <v>5548.18</v>
      </c>
      <c r="D20" s="33">
        <v>27976.08</v>
      </c>
      <c r="E20" s="33">
        <v>20253.11</v>
      </c>
      <c r="F20" s="33">
        <v>28385.46</v>
      </c>
      <c r="G20" s="33">
        <v>20002.79</v>
      </c>
      <c r="H20" s="33">
        <v>11322.76</v>
      </c>
      <c r="I20" s="33">
        <v>4691.14</v>
      </c>
      <c r="J20" s="33">
        <v>9788.25</v>
      </c>
      <c r="K20" s="33">
        <v>14295.55</v>
      </c>
      <c r="L20" s="33">
        <f t="shared" si="4"/>
        <v>143672.58</v>
      </c>
      <c r="M20"/>
    </row>
    <row r="21" spans="1:13" ht="17.25" customHeight="1">
      <c r="A21" s="27" t="s">
        <v>27</v>
      </c>
      <c r="B21" s="33">
        <v>1484.94</v>
      </c>
      <c r="C21" s="29">
        <v>1484.94</v>
      </c>
      <c r="D21" s="29">
        <v>2969.88</v>
      </c>
      <c r="E21" s="29">
        <v>2969.88</v>
      </c>
      <c r="F21" s="33">
        <v>1484.94</v>
      </c>
      <c r="G21" s="29">
        <v>0</v>
      </c>
      <c r="H21" s="33">
        <v>1484.94</v>
      </c>
      <c r="I21" s="29">
        <v>1484.94</v>
      </c>
      <c r="J21" s="29">
        <v>2969.88</v>
      </c>
      <c r="K21" s="29">
        <v>2969.88</v>
      </c>
      <c r="L21" s="33">
        <f t="shared" si="4"/>
        <v>19304.22</v>
      </c>
      <c r="M21"/>
    </row>
    <row r="22" spans="1:13" ht="17.25" customHeight="1">
      <c r="A22" s="27" t="s">
        <v>28</v>
      </c>
      <c r="B22" s="30">
        <v>-257.68</v>
      </c>
      <c r="C22" s="30">
        <v>0</v>
      </c>
      <c r="D22" s="30">
        <v>0</v>
      </c>
      <c r="E22" s="33">
        <v>-5477</v>
      </c>
      <c r="F22" s="33">
        <v>0</v>
      </c>
      <c r="G22" s="33">
        <v>-171.04</v>
      </c>
      <c r="H22" s="30">
        <v>-2907.61</v>
      </c>
      <c r="I22" s="33">
        <v>0</v>
      </c>
      <c r="J22" s="30">
        <v>0</v>
      </c>
      <c r="K22" s="30">
        <v>0</v>
      </c>
      <c r="L22" s="33">
        <f t="shared" si="4"/>
        <v>-8813.33</v>
      </c>
      <c r="M22"/>
    </row>
    <row r="23" spans="1:13" ht="17.25" customHeight="1">
      <c r="A23" s="27" t="s">
        <v>72</v>
      </c>
      <c r="B23" s="33">
        <v>0</v>
      </c>
      <c r="C23" s="33">
        <v>-131.68</v>
      </c>
      <c r="D23" s="33">
        <v>0</v>
      </c>
      <c r="E23" s="33">
        <v>-280</v>
      </c>
      <c r="F23" s="33">
        <v>0</v>
      </c>
      <c r="G23" s="33">
        <v>-130.75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-542.4300000000001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-46520.409999999996</v>
      </c>
      <c r="C27" s="33">
        <f t="shared" si="6"/>
        <v>-26166.2</v>
      </c>
      <c r="D27" s="33">
        <f t="shared" si="6"/>
        <v>-74895.40000000001</v>
      </c>
      <c r="E27" s="33">
        <f t="shared" si="6"/>
        <v>-78485.9</v>
      </c>
      <c r="F27" s="33">
        <f t="shared" si="6"/>
        <v>-56495.600000000006</v>
      </c>
      <c r="G27" s="33">
        <f t="shared" si="6"/>
        <v>-34514.05</v>
      </c>
      <c r="H27" s="33">
        <f t="shared" si="6"/>
        <v>-25692.850000000002</v>
      </c>
      <c r="I27" s="33">
        <f t="shared" si="6"/>
        <v>-47358.590000000004</v>
      </c>
      <c r="J27" s="33">
        <f t="shared" si="6"/>
        <v>-22023.19</v>
      </c>
      <c r="K27" s="33">
        <f t="shared" si="6"/>
        <v>-45945.81</v>
      </c>
      <c r="L27" s="33">
        <f aca="true" t="shared" si="7" ref="L27:L33">SUM(B27:K27)</f>
        <v>-458098</v>
      </c>
      <c r="M27"/>
    </row>
    <row r="28" spans="1:13" ht="18.75" customHeight="1">
      <c r="A28" s="27" t="s">
        <v>30</v>
      </c>
      <c r="B28" s="33">
        <f>B29+B30+B31+B32</f>
        <v>-22919.6</v>
      </c>
      <c r="C28" s="33">
        <f aca="true" t="shared" si="8" ref="C28:K28">C29+C30+C31+C32</f>
        <v>-25990.8</v>
      </c>
      <c r="D28" s="33">
        <f t="shared" si="8"/>
        <v>-75455.6</v>
      </c>
      <c r="E28" s="33">
        <f t="shared" si="8"/>
        <v>-60878.4</v>
      </c>
      <c r="F28" s="33">
        <f t="shared" si="8"/>
        <v>-56812.8</v>
      </c>
      <c r="G28" s="33">
        <f t="shared" si="8"/>
        <v>-37448.4</v>
      </c>
      <c r="H28" s="33">
        <f t="shared" si="8"/>
        <v>-17120.4</v>
      </c>
      <c r="I28" s="33">
        <f t="shared" si="8"/>
        <v>-47192.87</v>
      </c>
      <c r="J28" s="33">
        <f t="shared" si="8"/>
        <v>-22017.6</v>
      </c>
      <c r="K28" s="33">
        <f t="shared" si="8"/>
        <v>-46041.6</v>
      </c>
      <c r="L28" s="33">
        <f t="shared" si="7"/>
        <v>-411878.07</v>
      </c>
      <c r="M28"/>
    </row>
    <row r="29" spans="1:13" s="36" customFormat="1" ht="18.75" customHeight="1">
      <c r="A29" s="34" t="s">
        <v>57</v>
      </c>
      <c r="B29" s="33">
        <f>-ROUND((B9)*$E$3,2)</f>
        <v>-22919.6</v>
      </c>
      <c r="C29" s="33">
        <f aca="true" t="shared" si="9" ref="C29:K29">-ROUND((C9)*$E$3,2)</f>
        <v>-25990.8</v>
      </c>
      <c r="D29" s="33">
        <f t="shared" si="9"/>
        <v>-75455.6</v>
      </c>
      <c r="E29" s="33">
        <f t="shared" si="9"/>
        <v>-60878.4</v>
      </c>
      <c r="F29" s="33">
        <f t="shared" si="9"/>
        <v>-56812.8</v>
      </c>
      <c r="G29" s="33">
        <f t="shared" si="9"/>
        <v>-37448.4</v>
      </c>
      <c r="H29" s="33">
        <f t="shared" si="9"/>
        <v>-17120.4</v>
      </c>
      <c r="I29" s="33">
        <f t="shared" si="9"/>
        <v>-22387.2</v>
      </c>
      <c r="J29" s="33">
        <f t="shared" si="9"/>
        <v>-22017.6</v>
      </c>
      <c r="K29" s="33">
        <f t="shared" si="9"/>
        <v>-46041.6</v>
      </c>
      <c r="L29" s="33">
        <f t="shared" si="7"/>
        <v>-387072.4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-927.61</v>
      </c>
      <c r="J31" s="17">
        <v>0</v>
      </c>
      <c r="K31" s="17">
        <v>0</v>
      </c>
      <c r="L31" s="33">
        <f t="shared" si="7"/>
        <v>-927.61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-23878.06</v>
      </c>
      <c r="J32" s="17">
        <v>0</v>
      </c>
      <c r="K32" s="17">
        <v>0</v>
      </c>
      <c r="L32" s="33">
        <f t="shared" si="7"/>
        <v>-23878.06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-22137.77</v>
      </c>
      <c r="C33" s="38">
        <f t="shared" si="10"/>
        <v>0</v>
      </c>
      <c r="D33" s="38">
        <f t="shared" si="10"/>
        <v>0</v>
      </c>
      <c r="E33" s="38">
        <f t="shared" si="10"/>
        <v>-5049.19</v>
      </c>
      <c r="F33" s="38">
        <f t="shared" si="10"/>
        <v>0</v>
      </c>
      <c r="G33" s="38">
        <f t="shared" si="10"/>
        <v>0</v>
      </c>
      <c r="H33" s="38">
        <f t="shared" si="10"/>
        <v>-8677.75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-35864.71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-22137.77</v>
      </c>
      <c r="C35" s="17">
        <v>0</v>
      </c>
      <c r="D35" s="17">
        <v>0</v>
      </c>
      <c r="E35" s="33">
        <v>-5049.19</v>
      </c>
      <c r="F35" s="28">
        <v>0</v>
      </c>
      <c r="G35" s="28">
        <v>0</v>
      </c>
      <c r="H35" s="33">
        <v>-8677.75</v>
      </c>
      <c r="I35" s="17">
        <v>0</v>
      </c>
      <c r="J35" s="28">
        <v>0</v>
      </c>
      <c r="K35" s="17">
        <v>0</v>
      </c>
      <c r="L35" s="33">
        <f>SUM(B35:K35)</f>
        <v>-35864.71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33">
        <v>-1463.04</v>
      </c>
      <c r="C46" s="33">
        <v>-175.4</v>
      </c>
      <c r="D46" s="33">
        <v>560.2</v>
      </c>
      <c r="E46" s="33">
        <v>-12558.31</v>
      </c>
      <c r="F46" s="33">
        <v>317.2</v>
      </c>
      <c r="G46" s="33">
        <v>2934.35</v>
      </c>
      <c r="H46" s="33">
        <v>105.3</v>
      </c>
      <c r="I46" s="33">
        <v>-165.72</v>
      </c>
      <c r="J46" s="33">
        <v>-5.59</v>
      </c>
      <c r="K46" s="33">
        <v>95.79</v>
      </c>
      <c r="L46" s="33">
        <f t="shared" si="11"/>
        <v>-10355.219999999998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418324.56</v>
      </c>
      <c r="C48" s="41">
        <f aca="true" t="shared" si="12" ref="C48:K48">IF(C17+C27+C40+C49&lt;0,0,C17+C27+C49)</f>
        <v>338336.67</v>
      </c>
      <c r="D48" s="41">
        <f t="shared" si="12"/>
        <v>1147262.75</v>
      </c>
      <c r="E48" s="41">
        <f t="shared" si="12"/>
        <v>894654.0499999999</v>
      </c>
      <c r="F48" s="41">
        <f t="shared" si="12"/>
        <v>997380.7699999999</v>
      </c>
      <c r="G48" s="41">
        <f t="shared" si="12"/>
        <v>550435.99</v>
      </c>
      <c r="H48" s="41">
        <f t="shared" si="12"/>
        <v>302406.91000000003</v>
      </c>
      <c r="I48" s="41">
        <f t="shared" si="12"/>
        <v>396984.72</v>
      </c>
      <c r="J48" s="41">
        <f t="shared" si="12"/>
        <v>472218.2</v>
      </c>
      <c r="K48" s="41">
        <f t="shared" si="12"/>
        <v>573502.1100000001</v>
      </c>
      <c r="L48" s="42">
        <f>SUM(B48:K48)</f>
        <v>6091506.73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418324.55</v>
      </c>
      <c r="C54" s="41">
        <f aca="true" t="shared" si="14" ref="C54:J54">SUM(C55:C66)</f>
        <v>338336.68</v>
      </c>
      <c r="D54" s="41">
        <f t="shared" si="14"/>
        <v>1147262.75</v>
      </c>
      <c r="E54" s="41">
        <f t="shared" si="14"/>
        <v>894654.04</v>
      </c>
      <c r="F54" s="41">
        <f t="shared" si="14"/>
        <v>997380.77</v>
      </c>
      <c r="G54" s="41">
        <f t="shared" si="14"/>
        <v>550435.99</v>
      </c>
      <c r="H54" s="41">
        <f t="shared" si="14"/>
        <v>302406.91</v>
      </c>
      <c r="I54" s="41">
        <f>SUM(I55:I69)</f>
        <v>396984.72</v>
      </c>
      <c r="J54" s="41">
        <f t="shared" si="14"/>
        <v>472218.2</v>
      </c>
      <c r="K54" s="41">
        <f>SUM(K55:K68)</f>
        <v>573502.11</v>
      </c>
      <c r="L54" s="46">
        <f>SUM(B54:K54)</f>
        <v>6091506.720000001</v>
      </c>
      <c r="M54" s="40"/>
    </row>
    <row r="55" spans="1:13" ht="18.75" customHeight="1">
      <c r="A55" s="47" t="s">
        <v>50</v>
      </c>
      <c r="B55" s="48">
        <v>418324.55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418324.55</v>
      </c>
      <c r="M55" s="40"/>
    </row>
    <row r="56" spans="1:12" ht="18.75" customHeight="1">
      <c r="A56" s="47" t="s">
        <v>60</v>
      </c>
      <c r="B56" s="17">
        <v>0</v>
      </c>
      <c r="C56" s="48">
        <v>295503.26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295503.26</v>
      </c>
    </row>
    <row r="57" spans="1:12" ht="18.75" customHeight="1">
      <c r="A57" s="47" t="s">
        <v>61</v>
      </c>
      <c r="B57" s="17">
        <v>0</v>
      </c>
      <c r="C57" s="48">
        <v>42833.42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42833.42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1147262.75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1147262.75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894654.04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894654.04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997380.77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997380.77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550435.99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550435.99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302406.91</v>
      </c>
      <c r="I62" s="17">
        <v>0</v>
      </c>
      <c r="J62" s="17">
        <v>0</v>
      </c>
      <c r="K62" s="17">
        <v>0</v>
      </c>
      <c r="L62" s="46">
        <f t="shared" si="15"/>
        <v>302406.91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472218.2</v>
      </c>
      <c r="K64" s="17">
        <v>0</v>
      </c>
      <c r="L64" s="46">
        <f t="shared" si="15"/>
        <v>472218.2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320533.05</v>
      </c>
      <c r="L65" s="46">
        <f t="shared" si="15"/>
        <v>320533.05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252969.06</v>
      </c>
      <c r="L66" s="46">
        <f t="shared" si="15"/>
        <v>252969.06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396984.72</v>
      </c>
      <c r="J69" s="53">
        <v>0</v>
      </c>
      <c r="K69" s="53">
        <v>0</v>
      </c>
      <c r="L69" s="51">
        <f>SUM(B69:K69)</f>
        <v>396984.72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2021-03-02T12:54:25Z</dcterms:modified>
  <cp:category/>
  <cp:version/>
  <cp:contentType/>
  <cp:contentStatus/>
</cp:coreProperties>
</file>