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<sst xmlns="http://schemas.openxmlformats.org/spreadsheetml/2006/main" count="79" uniqueCount="78">
  <si>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</si>
  <si>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</si>
  <si>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</si>
  <si>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</si>
  <si>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</si>
  <si>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</si>
  <si>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</si>
  <si>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</si>
  <si>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</si>
  <si>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</si>
  <si>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</si>
  <si>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</si>
  <si>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</si>
  <si>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</si>
  <si>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</si>
  <si>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</si>
  <si>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</si>
  <si>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</si>
  <si>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</si>
  <si>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</si>
  <si>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</si>
  <si>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</si>
  <si>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</si>
  <si>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</si>
  <si>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</si>
  <si>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</si>
  <si>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</si>
  <si>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</si>
  <si>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</si>
  <si>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</si>
  <si>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</si>
  <si>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</si>
  <si>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</si>
  <si>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</si>
  <si>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</si>
  <si>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</si>
  <si>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</si>
  <si>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</si>
  <si>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</si>
  <si>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</si>
  <si>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</si>
  <si>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</si>
  <si>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</si>
  <si>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</si>
  <si>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</si>
  <si>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</si>
  <si>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</si>
  <si>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</si>
  <si>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</si>
  <si>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</si>
  <si>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</si>
  <si>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</si>
  <si>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</si>
  <si>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</si>
  <si>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</si>
  <si>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</si>
  <si>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</si>
  <si>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</si>
  <si>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</si>
  <si>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</si>
  <si>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</si>
  <si>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</si>
  <si>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</si>
  <si>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</si>
  <si>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</si>
  <si>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</si>
  <si>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</si>
  <si>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</si>
  <si>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</si>
  <si>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</si>
  <si>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</si>
  <si>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</si>
  <si>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</si>
  <si>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</si>
  <si>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</si>
  <si>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</si>
  <si>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22/02/21 - VENCIMENTO 01/03/21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</si>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</sst>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65885</v>
      </c>
      <c r="C7" s="10">
        <f>C8+C11</f>
        <v>80246</v>
      </c>
      <c r="D7" s="10">
        <f aca="true" t="shared" si="0" ref="D7:K7">D8+D11</f>
        <v>228087</v>
      </c>
      <c r="E7" s="10">
        <f t="shared" si="0"/>
        <v>199781</v>
      </c>
      <c r="F7" s="10">
        <f t="shared" si="0"/>
        <v>201869</v>
      </c>
      <c r="G7" s="10">
        <f t="shared" si="0"/>
        <v>105978</v>
      </c>
      <c r="H7" s="10">
        <f t="shared" si="0"/>
        <v>55694</v>
      </c>
      <c r="I7" s="10">
        <f t="shared" si="0"/>
        <v>95785</v>
      </c>
      <c r="J7" s="10">
        <f t="shared" si="0"/>
        <v>78181</v>
      </c>
      <c r="K7" s="10">
        <f t="shared" si="0"/>
        <v>165080</v>
      </c>
      <c r="L7" s="10">
        <f>SUM(B7:K7)</f>
        <v>1276586</v>
      </c>
      <c r="M7" s="11"/>
    </row>
    <row r="8" spans="1:13" ht="17.25" customHeight="1">
      <c r="A8" s="12" t="s">
        <v>18</v>
      </c>
      <c r="B8" s="13">
        <f>B9+B10</f>
        <v>5369</v>
      </c>
      <c r="C8" s="13">
        <f aca="true" t="shared" si="1" ref="C8:K8">C9+C10</f>
        <v>6389</v>
      </c>
      <c r="D8" s="13">
        <f t="shared" si="1"/>
        <v>17854</v>
      </c>
      <c r="E8" s="13">
        <f t="shared" si="1"/>
        <v>14373</v>
      </c>
      <c r="F8" s="13">
        <f t="shared" si="1"/>
        <v>13862</v>
      </c>
      <c r="G8" s="13">
        <f t="shared" si="1"/>
        <v>8744</v>
      </c>
      <c r="H8" s="13">
        <f t="shared" si="1"/>
        <v>3898</v>
      </c>
      <c r="I8" s="13">
        <f t="shared" si="1"/>
        <v>5387</v>
      </c>
      <c r="J8" s="13">
        <f t="shared" si="1"/>
        <v>5190</v>
      </c>
      <c r="K8" s="13">
        <f t="shared" si="1"/>
        <v>11411</v>
      </c>
      <c r="L8" s="13">
        <f>SUM(B8:K8)</f>
        <v>92477</v>
      </c>
      <c r="M8"/>
    </row>
    <row r="9" spans="1:13" ht="17.25" customHeight="1">
      <c r="A9" s="14" t="s">
        <v>19</v>
      </c>
      <c r="B9" s="15">
        <v>5369</v>
      </c>
      <c r="C9" s="15">
        <v>6389</v>
      </c>
      <c r="D9" s="15">
        <v>17854</v>
      </c>
      <c r="E9" s="15">
        <v>14373</v>
      </c>
      <c r="F9" s="15">
        <v>13862</v>
      </c>
      <c r="G9" s="15">
        <v>8744</v>
      </c>
      <c r="H9" s="15">
        <v>3897</v>
      </c>
      <c r="I9" s="15">
        <v>5387</v>
      </c>
      <c r="J9" s="15">
        <v>5190</v>
      </c>
      <c r="K9" s="15">
        <v>11411</v>
      </c>
      <c r="L9" s="13">
        <f>SUM(B9:K9)</f>
        <v>92476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60516</v>
      </c>
      <c r="C11" s="15">
        <v>73857</v>
      </c>
      <c r="D11" s="15">
        <v>210233</v>
      </c>
      <c r="E11" s="15">
        <v>185408</v>
      </c>
      <c r="F11" s="15">
        <v>188007</v>
      </c>
      <c r="G11" s="15">
        <v>97234</v>
      </c>
      <c r="H11" s="15">
        <v>51796</v>
      </c>
      <c r="I11" s="15">
        <v>90398</v>
      </c>
      <c r="J11" s="15">
        <v>72991</v>
      </c>
      <c r="K11" s="15">
        <v>153669</v>
      </c>
      <c r="L11" s="13">
        <f>SUM(B11:K11)</f>
        <v>1184109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1.204718887392226</v>
      </c>
      <c r="C15" s="22">
        <v>1.442683550896122</v>
      </c>
      <c r="D15" s="22">
        <v>1.426805667488451</v>
      </c>
      <c r="E15" s="22">
        <v>1.289834637010935</v>
      </c>
      <c r="F15" s="22">
        <v>1.549793761141992</v>
      </c>
      <c r="G15" s="22">
        <v>1.469111118424978</v>
      </c>
      <c r="H15" s="22">
        <v>1.430508239832032</v>
      </c>
      <c r="I15" s="22">
        <v>1.387700991626526</v>
      </c>
      <c r="J15" s="22">
        <v>1.7354159796758</v>
      </c>
      <c r="K15" s="22">
        <v>1.26709818766352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463779.42000000004</v>
      </c>
      <c r="C17" s="25">
        <f aca="true" t="shared" si="2" ref="C17:K17">C18+C19+C20+C21+C22+C23+C24</f>
        <v>361265.41000000003</v>
      </c>
      <c r="D17" s="25">
        <f t="shared" si="2"/>
        <v>1216482.16</v>
      </c>
      <c r="E17" s="25">
        <f t="shared" si="2"/>
        <v>967769.43</v>
      </c>
      <c r="F17" s="25">
        <f t="shared" si="2"/>
        <v>1050908.73</v>
      </c>
      <c r="G17" s="25">
        <f t="shared" si="2"/>
        <v>577439.7699999999</v>
      </c>
      <c r="H17" s="25">
        <f t="shared" si="2"/>
        <v>324643.23</v>
      </c>
      <c r="I17" s="25">
        <f t="shared" si="2"/>
        <v>442345.69</v>
      </c>
      <c r="J17" s="25">
        <f t="shared" si="2"/>
        <v>492496.16000000003</v>
      </c>
      <c r="K17" s="25">
        <f t="shared" si="2"/>
        <v>620679.17</v>
      </c>
      <c r="L17" s="25">
        <f>L18+L19+L20+L21+L22+L23+L24</f>
        <v>6517809.17</v>
      </c>
      <c r="M17"/>
    </row>
    <row r="18" spans="1:13" ht="17.25" customHeight="1">
      <c r="A18" s="26" t="s">
        <v>24</v>
      </c>
      <c r="B18" s="33">
        <f aca="true" t="shared" si="3" ref="B18:K18">ROUND(B13*B7,2)</f>
        <v>382666.67</v>
      </c>
      <c r="C18" s="33">
        <f t="shared" si="3"/>
        <v>245657.08</v>
      </c>
      <c r="D18" s="33">
        <f t="shared" si="3"/>
        <v>831559.58</v>
      </c>
      <c r="E18" s="33">
        <f t="shared" si="3"/>
        <v>736592.55</v>
      </c>
      <c r="F18" s="33">
        <f t="shared" si="3"/>
        <v>658860.04</v>
      </c>
      <c r="G18" s="33">
        <f t="shared" si="3"/>
        <v>380090.1</v>
      </c>
      <c r="H18" s="33">
        <f t="shared" si="3"/>
        <v>220080.41</v>
      </c>
      <c r="I18" s="33">
        <f t="shared" si="3"/>
        <v>314375.95</v>
      </c>
      <c r="J18" s="33">
        <f t="shared" si="3"/>
        <v>276283.84</v>
      </c>
      <c r="K18" s="33">
        <f t="shared" si="3"/>
        <v>476305.32</v>
      </c>
      <c r="L18" s="33">
        <f aca="true" t="shared" si="4" ref="L18:L24">SUM(B18:K18)</f>
        <v>4522471.54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78339.09</v>
      </c>
      <c r="C19" s="33">
        <f t="shared" si="5"/>
        <v>108748.35</v>
      </c>
      <c r="D19" s="33">
        <f t="shared" si="5"/>
        <v>354914.34</v>
      </c>
      <c r="E19" s="33">
        <f t="shared" si="5"/>
        <v>213490.03</v>
      </c>
      <c r="F19" s="33">
        <f t="shared" si="5"/>
        <v>362237.14</v>
      </c>
      <c r="G19" s="33">
        <f t="shared" si="5"/>
        <v>178304.49</v>
      </c>
      <c r="H19" s="33">
        <f t="shared" si="5"/>
        <v>94746.43</v>
      </c>
      <c r="I19" s="33">
        <f t="shared" si="5"/>
        <v>121883.87</v>
      </c>
      <c r="J19" s="33">
        <f t="shared" si="5"/>
        <v>203183.55</v>
      </c>
      <c r="K19" s="33">
        <f t="shared" si="5"/>
        <v>127220.29</v>
      </c>
      <c r="L19" s="33">
        <f t="shared" si="4"/>
        <v>1843067.5800000003</v>
      </c>
      <c r="M19"/>
    </row>
    <row r="20" spans="1:13" ht="17.25" customHeight="1">
      <c r="A20" s="27" t="s">
        <v>26</v>
      </c>
      <c r="B20" s="33">
        <v>1546.4</v>
      </c>
      <c r="C20" s="33">
        <v>5638.4</v>
      </c>
      <c r="D20" s="33">
        <v>27038.36</v>
      </c>
      <c r="E20" s="33">
        <v>20613.97</v>
      </c>
      <c r="F20" s="33">
        <v>28326.61</v>
      </c>
      <c r="G20" s="33">
        <v>19608.47</v>
      </c>
      <c r="H20" s="33">
        <v>11369.02</v>
      </c>
      <c r="I20" s="33">
        <v>4600.93</v>
      </c>
      <c r="J20" s="33">
        <v>10058.89</v>
      </c>
      <c r="K20" s="33">
        <v>14183.68</v>
      </c>
      <c r="L20" s="33">
        <f t="shared" si="4"/>
        <v>142984.73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73</v>
      </c>
      <c r="B23" s="33">
        <v>0</v>
      </c>
      <c r="C23" s="33">
        <v>-263.36</v>
      </c>
      <c r="D23" s="33">
        <v>0</v>
      </c>
      <c r="E23" s="33">
        <v>-420</v>
      </c>
      <c r="F23" s="33">
        <v>0</v>
      </c>
      <c r="G23" s="33">
        <v>-392.25</v>
      </c>
      <c r="H23" s="33">
        <v>-129.96</v>
      </c>
      <c r="I23" s="33">
        <v>0</v>
      </c>
      <c r="J23" s="33">
        <v>0</v>
      </c>
      <c r="K23" s="33">
        <v>0</v>
      </c>
      <c r="L23" s="33">
        <f t="shared" si="4"/>
        <v>-1205.5700000000002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-45761.369999999995</v>
      </c>
      <c r="C27" s="33">
        <f t="shared" si="6"/>
        <v>-28111.6</v>
      </c>
      <c r="D27" s="33">
        <f t="shared" si="6"/>
        <v>-78557.6</v>
      </c>
      <c r="E27" s="33">
        <f t="shared" si="6"/>
        <v>-68290.39</v>
      </c>
      <c r="F27" s="33">
        <f t="shared" si="6"/>
        <v>-60992.8</v>
      </c>
      <c r="G27" s="33">
        <f t="shared" si="6"/>
        <v>-38473.6</v>
      </c>
      <c r="H27" s="33">
        <f t="shared" si="6"/>
        <v>-25824.55</v>
      </c>
      <c r="I27" s="33">
        <f t="shared" si="6"/>
        <v>-32083.72</v>
      </c>
      <c r="J27" s="33">
        <f t="shared" si="6"/>
        <v>-22836</v>
      </c>
      <c r="K27" s="33">
        <f t="shared" si="6"/>
        <v>-50208.4</v>
      </c>
      <c r="L27" s="33">
        <f aca="true" t="shared" si="7" ref="L27:L33">SUM(B27:K27)</f>
        <v>-451140.03</v>
      </c>
      <c r="M27"/>
    </row>
    <row r="28" spans="1:13" ht="18.75" customHeight="1">
      <c r="A28" s="27" t="s">
        <v>30</v>
      </c>
      <c r="B28" s="33">
        <f>B29+B30+B31+B32</f>
        <v>-23623.6</v>
      </c>
      <c r="C28" s="33">
        <f aca="true" t="shared" si="8" ref="C28:K28">C29+C30+C31+C32</f>
        <v>-28111.6</v>
      </c>
      <c r="D28" s="33">
        <f t="shared" si="8"/>
        <v>-78557.6</v>
      </c>
      <c r="E28" s="33">
        <f t="shared" si="8"/>
        <v>-63241.2</v>
      </c>
      <c r="F28" s="33">
        <f t="shared" si="8"/>
        <v>-60992.8</v>
      </c>
      <c r="G28" s="33">
        <f t="shared" si="8"/>
        <v>-38473.6</v>
      </c>
      <c r="H28" s="33">
        <f t="shared" si="8"/>
        <v>-17146.8</v>
      </c>
      <c r="I28" s="33">
        <f t="shared" si="8"/>
        <v>-32083.72</v>
      </c>
      <c r="J28" s="33">
        <f t="shared" si="8"/>
        <v>-22836</v>
      </c>
      <c r="K28" s="33">
        <f t="shared" si="8"/>
        <v>-50208.4</v>
      </c>
      <c r="L28" s="33">
        <f t="shared" si="7"/>
        <v>-415275.31999999995</v>
      </c>
      <c r="M28"/>
    </row>
    <row r="29" spans="1:13" s="36" customFormat="1" ht="18.75" customHeight="1">
      <c r="A29" s="34" t="s">
        <v>58</v>
      </c>
      <c r="B29" s="33">
        <f>-ROUND((B9)*$E$3,2)</f>
        <v>-23623.6</v>
      </c>
      <c r="C29" s="33">
        <f aca="true" t="shared" si="9" ref="C29:K29">-ROUND((C9)*$E$3,2)</f>
        <v>-28111.6</v>
      </c>
      <c r="D29" s="33">
        <f t="shared" si="9"/>
        <v>-78557.6</v>
      </c>
      <c r="E29" s="33">
        <f t="shared" si="9"/>
        <v>-63241.2</v>
      </c>
      <c r="F29" s="33">
        <f t="shared" si="9"/>
        <v>-60992.8</v>
      </c>
      <c r="G29" s="33">
        <f t="shared" si="9"/>
        <v>-38473.6</v>
      </c>
      <c r="H29" s="33">
        <f t="shared" si="9"/>
        <v>-17146.8</v>
      </c>
      <c r="I29" s="33">
        <f t="shared" si="9"/>
        <v>-23702.8</v>
      </c>
      <c r="J29" s="33">
        <f t="shared" si="9"/>
        <v>-22836</v>
      </c>
      <c r="K29" s="33">
        <f t="shared" si="9"/>
        <v>-50208.4</v>
      </c>
      <c r="L29" s="33">
        <f t="shared" si="7"/>
        <v>-406894.39999999997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-523.74</v>
      </c>
      <c r="J31" s="17">
        <v>0</v>
      </c>
      <c r="K31" s="17">
        <v>0</v>
      </c>
      <c r="L31" s="33">
        <f t="shared" si="7"/>
        <v>-523.74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-7857.18</v>
      </c>
      <c r="J32" s="17">
        <v>0</v>
      </c>
      <c r="K32" s="17">
        <v>0</v>
      </c>
      <c r="L32" s="33">
        <f t="shared" si="7"/>
        <v>-7857.18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418018.05000000005</v>
      </c>
      <c r="C48" s="41">
        <f aca="true" t="shared" si="12" ref="C48:K48">IF(C17+C27+C40+C49&lt;0,0,C17+C27+C49)</f>
        <v>333153.81000000006</v>
      </c>
      <c r="D48" s="41">
        <f t="shared" si="12"/>
        <v>1137924.5599999998</v>
      </c>
      <c r="E48" s="41">
        <f t="shared" si="12"/>
        <v>899479.04</v>
      </c>
      <c r="F48" s="41">
        <f t="shared" si="12"/>
        <v>989915.9299999999</v>
      </c>
      <c r="G48" s="41">
        <f t="shared" si="12"/>
        <v>538966.1699999999</v>
      </c>
      <c r="H48" s="41">
        <f t="shared" si="12"/>
        <v>298818.68</v>
      </c>
      <c r="I48" s="41">
        <f t="shared" si="12"/>
        <v>410261.97</v>
      </c>
      <c r="J48" s="41">
        <f t="shared" si="12"/>
        <v>469660.16000000003</v>
      </c>
      <c r="K48" s="41">
        <f t="shared" si="12"/>
        <v>570470.77</v>
      </c>
      <c r="L48" s="42">
        <f>SUM(B48:K48)</f>
        <v>6066669.139999999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418018.05</v>
      </c>
      <c r="C54" s="41">
        <f aca="true" t="shared" si="14" ref="C54:J54">SUM(C55:C66)</f>
        <v>333153.81</v>
      </c>
      <c r="D54" s="41">
        <f t="shared" si="14"/>
        <v>1137924.57</v>
      </c>
      <c r="E54" s="41">
        <f t="shared" si="14"/>
        <v>899479.05</v>
      </c>
      <c r="F54" s="41">
        <f t="shared" si="14"/>
        <v>989915.93</v>
      </c>
      <c r="G54" s="41">
        <f t="shared" si="14"/>
        <v>538966.17</v>
      </c>
      <c r="H54" s="41">
        <f t="shared" si="14"/>
        <v>298818.68</v>
      </c>
      <c r="I54" s="41">
        <f>SUM(I55:I69)</f>
        <v>410261.97</v>
      </c>
      <c r="J54" s="41">
        <f t="shared" si="14"/>
        <v>469660.16</v>
      </c>
      <c r="K54" s="41">
        <f>SUM(K55:K68)</f>
        <v>570470.77</v>
      </c>
      <c r="L54" s="46">
        <f>SUM(B54:K54)</f>
        <v>6066669.16</v>
      </c>
      <c r="M54" s="40"/>
    </row>
    <row r="55" spans="1:13" ht="18.75" customHeight="1">
      <c r="A55" s="47" t="s">
        <v>51</v>
      </c>
      <c r="B55" s="48">
        <v>418018.05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418018.05</v>
      </c>
      <c r="M55" s="40"/>
    </row>
    <row r="56" spans="1:12" ht="18.75" customHeight="1">
      <c r="A56" s="47" t="s">
        <v>61</v>
      </c>
      <c r="B56" s="17">
        <v>0</v>
      </c>
      <c r="C56" s="48">
        <v>291109.8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291109.8</v>
      </c>
    </row>
    <row r="57" spans="1:12" ht="18.75" customHeight="1">
      <c r="A57" s="47" t="s">
        <v>62</v>
      </c>
      <c r="B57" s="17">
        <v>0</v>
      </c>
      <c r="C57" s="48">
        <v>42044.01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42044.01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1137924.57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1137924.57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899479.05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899479.05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989915.93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989915.93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538966.17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538966.17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298818.68</v>
      </c>
      <c r="I62" s="17">
        <v>0</v>
      </c>
      <c r="J62" s="17">
        <v>0</v>
      </c>
      <c r="K62" s="17">
        <v>0</v>
      </c>
      <c r="L62" s="46">
        <f t="shared" si="15"/>
        <v>298818.68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469660.16</v>
      </c>
      <c r="K64" s="17">
        <v>0</v>
      </c>
      <c r="L64" s="46">
        <f t="shared" si="15"/>
        <v>469660.16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314557.58</v>
      </c>
      <c r="L65" s="46">
        <f t="shared" si="15"/>
        <v>314557.58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255913.19</v>
      </c>
      <c r="L66" s="46">
        <f t="shared" si="15"/>
        <v>255913.19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410261.97</v>
      </c>
      <c r="J69" s="53">
        <v>0</v>
      </c>
      <c r="K69" s="53">
        <v>0</v>
      </c>
      <c r="L69" s="51">
        <f>SUM(B69:K69)</f>
        <v>410261.97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2021-02-26T16:56:45Z</dcterms:modified>
  <cp:category/>
  <cp:version/>
  <cp:contentType/>
  <cp:contentStatus/>
</cp:coreProperties>
</file>