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<sst xmlns="http://schemas.openxmlformats.org/spreadsheetml/2006/main" count="79" uniqueCount="78">
  <si>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</si>
  <si>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</si>
  <si>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</si>
  <si>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</si>
  <si>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</si>
  <si>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</si>
  <si>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</si>
  <si>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</si>
  <si>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</si>
  <si>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</si>
  <si>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</si>
  <si>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</si>
  <si>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</si>
  <si>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</si>
  <si>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</si>
  <si>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</si>
  <si>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</si>
  <si>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</si>
  <si>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</si>
  <si>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</si>
  <si>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</si>
  <si>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</si>
  <si>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</si>
  <si>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</si>
  <si>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</si>
  <si>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</si>
  <si>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</si>
  <si>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</si>
  <si>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</si>
  <si>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</si>
  <si>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</si>
  <si>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</si>
  <si>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</si>
  <si>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</si>
  <si>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</si>
  <si>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</si>
  <si>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</si>
  <si>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</si>
  <si>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</si>
  <si>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</si>
  <si>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</si>
  <si>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</si>
  <si>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</si>
  <si>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</si>
  <si>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</si>
  <si>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</si>
  <si>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</si>
  <si>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</si>
  <si>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</si>
  <si>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</si>
  <si>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</si>
  <si>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</si>
  <si>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</si>
  <si>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</si>
  <si>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</si>
  <si>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</si>
  <si>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</si>
  <si>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</si>
  <si>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</si>
  <si>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</si>
  <si>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</si>
  <si>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</si>
  <si>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</si>
  <si>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</si>
  <si>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</si>
  <si>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</si>
  <si>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</si>
  <si>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</si>
  <si>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</si>
  <si>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</si>
  <si>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</si>
  <si>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</si>
  <si>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</si>
  <si>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</si>
  <si>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</si>
  <si>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</si>
  <si>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21/02/21 - VENCIMENTO 26/02/21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</si>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</sst>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15763</v>
      </c>
      <c r="C7" s="10">
        <f>C8+C11</f>
        <v>22160</v>
      </c>
      <c r="D7" s="10">
        <f aca="true" t="shared" si="0" ref="D7:K7">D8+D11</f>
        <v>64634</v>
      </c>
      <c r="E7" s="10">
        <f t="shared" si="0"/>
        <v>65998</v>
      </c>
      <c r="F7" s="10">
        <f t="shared" si="0"/>
        <v>67510</v>
      </c>
      <c r="G7" s="10">
        <f t="shared" si="0"/>
        <v>27710</v>
      </c>
      <c r="H7" s="10">
        <f t="shared" si="0"/>
        <v>15787</v>
      </c>
      <c r="I7" s="10">
        <f t="shared" si="0"/>
        <v>30673</v>
      </c>
      <c r="J7" s="10">
        <f t="shared" si="0"/>
        <v>17207</v>
      </c>
      <c r="K7" s="10">
        <f t="shared" si="0"/>
        <v>52519</v>
      </c>
      <c r="L7" s="10">
        <f>SUM(B7:K7)</f>
        <v>379961</v>
      </c>
      <c r="M7" s="11"/>
    </row>
    <row r="8" spans="1:13" ht="17.25" customHeight="1">
      <c r="A8" s="12" t="s">
        <v>18</v>
      </c>
      <c r="B8" s="13">
        <f>B9+B10</f>
        <v>1710</v>
      </c>
      <c r="C8" s="13">
        <f aca="true" t="shared" si="1" ref="C8:K8">C9+C10</f>
        <v>2244</v>
      </c>
      <c r="D8" s="13">
        <f t="shared" si="1"/>
        <v>6829</v>
      </c>
      <c r="E8" s="13">
        <f t="shared" si="1"/>
        <v>6429</v>
      </c>
      <c r="F8" s="13">
        <f t="shared" si="1"/>
        <v>6791</v>
      </c>
      <c r="G8" s="13">
        <f t="shared" si="1"/>
        <v>2828</v>
      </c>
      <c r="H8" s="13">
        <f t="shared" si="1"/>
        <v>1496</v>
      </c>
      <c r="I8" s="13">
        <f t="shared" si="1"/>
        <v>2319</v>
      </c>
      <c r="J8" s="13">
        <f t="shared" si="1"/>
        <v>1260</v>
      </c>
      <c r="K8" s="13">
        <f t="shared" si="1"/>
        <v>3861</v>
      </c>
      <c r="L8" s="13">
        <f>SUM(B8:K8)</f>
        <v>35767</v>
      </c>
      <c r="M8"/>
    </row>
    <row r="9" spans="1:13" ht="17.25" customHeight="1">
      <c r="A9" s="14" t="s">
        <v>19</v>
      </c>
      <c r="B9" s="15">
        <v>1709</v>
      </c>
      <c r="C9" s="15">
        <v>2244</v>
      </c>
      <c r="D9" s="15">
        <v>6829</v>
      </c>
      <c r="E9" s="15">
        <v>6429</v>
      </c>
      <c r="F9" s="15">
        <v>6791</v>
      </c>
      <c r="G9" s="15">
        <v>2828</v>
      </c>
      <c r="H9" s="15">
        <v>1493</v>
      </c>
      <c r="I9" s="15">
        <v>2319</v>
      </c>
      <c r="J9" s="15">
        <v>1260</v>
      </c>
      <c r="K9" s="15">
        <v>3861</v>
      </c>
      <c r="L9" s="13">
        <f>SUM(B9:K9)</f>
        <v>35763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14053</v>
      </c>
      <c r="C11" s="15">
        <v>19916</v>
      </c>
      <c r="D11" s="15">
        <v>57805</v>
      </c>
      <c r="E11" s="15">
        <v>59569</v>
      </c>
      <c r="F11" s="15">
        <v>60719</v>
      </c>
      <c r="G11" s="15">
        <v>24882</v>
      </c>
      <c r="H11" s="15">
        <v>14291</v>
      </c>
      <c r="I11" s="15">
        <v>28354</v>
      </c>
      <c r="J11" s="15">
        <v>15947</v>
      </c>
      <c r="K11" s="15">
        <v>48658</v>
      </c>
      <c r="L11" s="13">
        <f>SUM(B11:K11)</f>
        <v>344194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1.17749148126717</v>
      </c>
      <c r="C15" s="22">
        <v>1.420007446450141</v>
      </c>
      <c r="D15" s="22">
        <v>1.435967277003293</v>
      </c>
      <c r="E15" s="22">
        <v>1.282295938874306</v>
      </c>
      <c r="F15" s="22">
        <v>1.500049047254047</v>
      </c>
      <c r="G15" s="22">
        <v>1.394729592090132</v>
      </c>
      <c r="H15" s="22">
        <v>1.417129355253782</v>
      </c>
      <c r="I15" s="22">
        <v>1.274806962430194</v>
      </c>
      <c r="J15" s="22">
        <v>1.727200261255199</v>
      </c>
      <c r="K15" s="22">
        <v>1.21342822118491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109887.27</v>
      </c>
      <c r="C17" s="25">
        <f aca="true" t="shared" si="2" ref="C17:K17">C18+C19+C20+C21+C22+C23+C24</f>
        <v>100841.81000000001</v>
      </c>
      <c r="D17" s="25">
        <f t="shared" si="2"/>
        <v>357092.21</v>
      </c>
      <c r="E17" s="25">
        <f t="shared" si="2"/>
        <v>322375.43</v>
      </c>
      <c r="F17" s="25">
        <f t="shared" si="2"/>
        <v>347115.63</v>
      </c>
      <c r="G17" s="25">
        <f t="shared" si="2"/>
        <v>148293.68999999997</v>
      </c>
      <c r="H17" s="25">
        <f t="shared" si="2"/>
        <v>92396.26000000001</v>
      </c>
      <c r="I17" s="25">
        <f t="shared" si="2"/>
        <v>134423.05000000002</v>
      </c>
      <c r="J17" s="25">
        <f t="shared" si="2"/>
        <v>113545.34</v>
      </c>
      <c r="K17" s="25">
        <f t="shared" si="2"/>
        <v>194963.67</v>
      </c>
      <c r="L17" s="25">
        <f>L18+L19+L20+L21+L22+L23+L24</f>
        <v>1920934.36</v>
      </c>
      <c r="M17"/>
    </row>
    <row r="18" spans="1:13" ht="17.25" customHeight="1">
      <c r="A18" s="26" t="s">
        <v>24</v>
      </c>
      <c r="B18" s="33">
        <f aca="true" t="shared" si="3" ref="B18:K18">ROUND(B13*B7,2)</f>
        <v>91553.08</v>
      </c>
      <c r="C18" s="33">
        <f t="shared" si="3"/>
        <v>67838.41</v>
      </c>
      <c r="D18" s="33">
        <f t="shared" si="3"/>
        <v>235642.64</v>
      </c>
      <c r="E18" s="33">
        <f t="shared" si="3"/>
        <v>243334.63</v>
      </c>
      <c r="F18" s="33">
        <f t="shared" si="3"/>
        <v>220339.14</v>
      </c>
      <c r="G18" s="33">
        <f t="shared" si="3"/>
        <v>99381.92</v>
      </c>
      <c r="H18" s="33">
        <f t="shared" si="3"/>
        <v>62383.91</v>
      </c>
      <c r="I18" s="33">
        <f t="shared" si="3"/>
        <v>100671.85</v>
      </c>
      <c r="J18" s="33">
        <f t="shared" si="3"/>
        <v>60807.82</v>
      </c>
      <c r="K18" s="33">
        <f t="shared" si="3"/>
        <v>151533.07</v>
      </c>
      <c r="L18" s="33">
        <f aca="true" t="shared" si="4" ref="L18:L24">SUM(B18:K18)</f>
        <v>1333486.4700000002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16249.89</v>
      </c>
      <c r="C19" s="33">
        <f t="shared" si="5"/>
        <v>28492.64</v>
      </c>
      <c r="D19" s="33">
        <f t="shared" si="5"/>
        <v>102732.48</v>
      </c>
      <c r="E19" s="33">
        <f t="shared" si="5"/>
        <v>68692.38</v>
      </c>
      <c r="F19" s="33">
        <f t="shared" si="5"/>
        <v>110180.38</v>
      </c>
      <c r="G19" s="33">
        <f t="shared" si="5"/>
        <v>39228.98</v>
      </c>
      <c r="H19" s="33">
        <f t="shared" si="5"/>
        <v>26022.16</v>
      </c>
      <c r="I19" s="33">
        <f t="shared" si="5"/>
        <v>27665.33</v>
      </c>
      <c r="J19" s="33">
        <f t="shared" si="5"/>
        <v>44219.46</v>
      </c>
      <c r="K19" s="33">
        <f t="shared" si="5"/>
        <v>32341.43</v>
      </c>
      <c r="L19" s="33">
        <f t="shared" si="4"/>
        <v>495825.13</v>
      </c>
      <c r="M19"/>
    </row>
    <row r="20" spans="1:13" ht="17.25" customHeight="1">
      <c r="A20" s="27" t="s">
        <v>26</v>
      </c>
      <c r="B20" s="33">
        <v>857.04</v>
      </c>
      <c r="C20" s="33">
        <v>3157.5</v>
      </c>
      <c r="D20" s="33">
        <v>15747.21</v>
      </c>
      <c r="E20" s="33">
        <v>12855.54</v>
      </c>
      <c r="F20" s="33">
        <v>15111.17</v>
      </c>
      <c r="G20" s="33">
        <v>9853.83</v>
      </c>
      <c r="H20" s="33">
        <v>5412.86</v>
      </c>
      <c r="I20" s="33">
        <v>4600.93</v>
      </c>
      <c r="J20" s="33">
        <v>5548.18</v>
      </c>
      <c r="K20" s="33">
        <v>8119.29</v>
      </c>
      <c r="L20" s="33">
        <f t="shared" si="4"/>
        <v>81263.55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-131.68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-131.68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-29657.370000000003</v>
      </c>
      <c r="C27" s="33">
        <f t="shared" si="6"/>
        <v>-9873.6</v>
      </c>
      <c r="D27" s="33">
        <f t="shared" si="6"/>
        <v>-30047.6</v>
      </c>
      <c r="E27" s="33">
        <f t="shared" si="6"/>
        <v>-33336.79</v>
      </c>
      <c r="F27" s="33">
        <f t="shared" si="6"/>
        <v>-29880.4</v>
      </c>
      <c r="G27" s="33">
        <f t="shared" si="6"/>
        <v>-12443.2</v>
      </c>
      <c r="H27" s="33">
        <f t="shared" si="6"/>
        <v>-15246.95</v>
      </c>
      <c r="I27" s="33">
        <f t="shared" si="6"/>
        <v>-10203.6</v>
      </c>
      <c r="J27" s="33">
        <f t="shared" si="6"/>
        <v>-5544</v>
      </c>
      <c r="K27" s="33">
        <f t="shared" si="6"/>
        <v>-16988.4</v>
      </c>
      <c r="L27" s="33">
        <f aca="true" t="shared" si="7" ref="L27:L33">SUM(B27:K27)</f>
        <v>-193221.91000000003</v>
      </c>
      <c r="M27"/>
    </row>
    <row r="28" spans="1:13" ht="18.75" customHeight="1">
      <c r="A28" s="27" t="s">
        <v>30</v>
      </c>
      <c r="B28" s="33">
        <f>B29+B30+B31+B32</f>
        <v>-7519.6</v>
      </c>
      <c r="C28" s="33">
        <f aca="true" t="shared" si="8" ref="C28:K28">C29+C30+C31+C32</f>
        <v>-9873.6</v>
      </c>
      <c r="D28" s="33">
        <f t="shared" si="8"/>
        <v>-30047.6</v>
      </c>
      <c r="E28" s="33">
        <f t="shared" si="8"/>
        <v>-28287.6</v>
      </c>
      <c r="F28" s="33">
        <f t="shared" si="8"/>
        <v>-29880.4</v>
      </c>
      <c r="G28" s="33">
        <f t="shared" si="8"/>
        <v>-12443.2</v>
      </c>
      <c r="H28" s="33">
        <f t="shared" si="8"/>
        <v>-6569.2</v>
      </c>
      <c r="I28" s="33">
        <f t="shared" si="8"/>
        <v>-10203.6</v>
      </c>
      <c r="J28" s="33">
        <f t="shared" si="8"/>
        <v>-5544</v>
      </c>
      <c r="K28" s="33">
        <f t="shared" si="8"/>
        <v>-16988.4</v>
      </c>
      <c r="L28" s="33">
        <f t="shared" si="7"/>
        <v>-157357.19999999998</v>
      </c>
      <c r="M28"/>
    </row>
    <row r="29" spans="1:13" s="36" customFormat="1" ht="18.75" customHeight="1">
      <c r="A29" s="34" t="s">
        <v>58</v>
      </c>
      <c r="B29" s="33">
        <f>-ROUND((B9)*$E$3,2)</f>
        <v>-7519.6</v>
      </c>
      <c r="C29" s="33">
        <f aca="true" t="shared" si="9" ref="C29:K29">-ROUND((C9)*$E$3,2)</f>
        <v>-9873.6</v>
      </c>
      <c r="D29" s="33">
        <f t="shared" si="9"/>
        <v>-30047.6</v>
      </c>
      <c r="E29" s="33">
        <f t="shared" si="9"/>
        <v>-28287.6</v>
      </c>
      <c r="F29" s="33">
        <f t="shared" si="9"/>
        <v>-29880.4</v>
      </c>
      <c r="G29" s="33">
        <f t="shared" si="9"/>
        <v>-12443.2</v>
      </c>
      <c r="H29" s="33">
        <f t="shared" si="9"/>
        <v>-6569.2</v>
      </c>
      <c r="I29" s="33">
        <f t="shared" si="9"/>
        <v>-10203.6</v>
      </c>
      <c r="J29" s="33">
        <f t="shared" si="9"/>
        <v>-5544</v>
      </c>
      <c r="K29" s="33">
        <f t="shared" si="9"/>
        <v>-16988.4</v>
      </c>
      <c r="L29" s="33">
        <f t="shared" si="7"/>
        <v>-157357.19999999998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80229.9</v>
      </c>
      <c r="C48" s="41">
        <f aca="true" t="shared" si="12" ref="C48:K48">IF(C17+C27+C40+C49&lt;0,0,C17+C27+C49)</f>
        <v>90968.21</v>
      </c>
      <c r="D48" s="41">
        <f t="shared" si="12"/>
        <v>327044.61000000004</v>
      </c>
      <c r="E48" s="41">
        <f t="shared" si="12"/>
        <v>289038.64</v>
      </c>
      <c r="F48" s="41">
        <f t="shared" si="12"/>
        <v>317235.23</v>
      </c>
      <c r="G48" s="41">
        <f t="shared" si="12"/>
        <v>135850.48999999996</v>
      </c>
      <c r="H48" s="41">
        <f t="shared" si="12"/>
        <v>77149.31000000001</v>
      </c>
      <c r="I48" s="41">
        <f t="shared" si="12"/>
        <v>124219.45000000001</v>
      </c>
      <c r="J48" s="41">
        <f t="shared" si="12"/>
        <v>108001.34</v>
      </c>
      <c r="K48" s="41">
        <f t="shared" si="12"/>
        <v>177975.27000000002</v>
      </c>
      <c r="L48" s="42">
        <f>SUM(B48:K48)</f>
        <v>1727712.4500000002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80229.9</v>
      </c>
      <c r="C54" s="41">
        <f aca="true" t="shared" si="14" ref="C54:J54">SUM(C55:C66)</f>
        <v>90968.21</v>
      </c>
      <c r="D54" s="41">
        <f t="shared" si="14"/>
        <v>327044.61</v>
      </c>
      <c r="E54" s="41">
        <f t="shared" si="14"/>
        <v>289038.63</v>
      </c>
      <c r="F54" s="41">
        <f t="shared" si="14"/>
        <v>317235.22</v>
      </c>
      <c r="G54" s="41">
        <f t="shared" si="14"/>
        <v>135850.49</v>
      </c>
      <c r="H54" s="41">
        <f t="shared" si="14"/>
        <v>77149.3</v>
      </c>
      <c r="I54" s="41">
        <f>SUM(I55:I69)</f>
        <v>124219.45</v>
      </c>
      <c r="J54" s="41">
        <f t="shared" si="14"/>
        <v>108001.34</v>
      </c>
      <c r="K54" s="41">
        <f>SUM(K55:K68)</f>
        <v>177975.28</v>
      </c>
      <c r="L54" s="46">
        <f>SUM(B54:K54)</f>
        <v>1727712.43</v>
      </c>
      <c r="M54" s="40"/>
    </row>
    <row r="55" spans="1:13" ht="18.75" customHeight="1">
      <c r="A55" s="47" t="s">
        <v>51</v>
      </c>
      <c r="B55" s="48">
        <v>80229.9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80229.9</v>
      </c>
      <c r="M55" s="40"/>
    </row>
    <row r="56" spans="1:12" ht="18.75" customHeight="1">
      <c r="A56" s="47" t="s">
        <v>61</v>
      </c>
      <c r="B56" s="17">
        <v>0</v>
      </c>
      <c r="C56" s="48">
        <v>79351.57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79351.57</v>
      </c>
    </row>
    <row r="57" spans="1:12" ht="18.75" customHeight="1">
      <c r="A57" s="47" t="s">
        <v>62</v>
      </c>
      <c r="B57" s="17">
        <v>0</v>
      </c>
      <c r="C57" s="48">
        <v>11616.64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11616.64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327044.61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327044.61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289038.63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289038.63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317235.22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317235.22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135850.49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135850.49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77149.3</v>
      </c>
      <c r="I62" s="17">
        <v>0</v>
      </c>
      <c r="J62" s="17">
        <v>0</v>
      </c>
      <c r="K62" s="17">
        <v>0</v>
      </c>
      <c r="L62" s="46">
        <f t="shared" si="15"/>
        <v>77149.3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108001.34</v>
      </c>
      <c r="K64" s="17">
        <v>0</v>
      </c>
      <c r="L64" s="46">
        <f t="shared" si="15"/>
        <v>108001.34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76867.52</v>
      </c>
      <c r="L65" s="46">
        <f t="shared" si="15"/>
        <v>76867.52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101107.76</v>
      </c>
      <c r="L66" s="46">
        <f t="shared" si="15"/>
        <v>101107.76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124219.45</v>
      </c>
      <c r="J69" s="53">
        <v>0</v>
      </c>
      <c r="K69" s="53">
        <v>0</v>
      </c>
      <c r="L69" s="51">
        <f>SUM(B69:K69)</f>
        <v>124219.45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2021-02-25T20:26:20Z</dcterms:modified>
  <cp:category/>
  <cp:version/>
  <cp:contentType/>
  <cp:contentStatus/>
</cp:coreProperties>
</file>