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<sst xmlns="http://schemas.openxmlformats.org/spreadsheetml/2006/main" count="79" uniqueCount="78">
  <si>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</si>
  <si>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</si>
  <si>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</si>
  <si>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</si>
  <si>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</si>
  <si>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</si>
  <si>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</si>
  <si>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</si>
  <si>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</si>
  <si>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</si>
  <si>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</si>
  <si>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</si>
  <si>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</si>
  <si>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</si>
  <si>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</si>
  <si>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</si>
  <si>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</si>
  <si>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</si>
  <si>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</si>
  <si>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</si>
  <si>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</si>
  <si>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</si>
  <si>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</si>
  <si>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</si>
  <si>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</si>
  <si>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</si>
  <si>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</si>
  <si>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</si>
  <si>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</si>
  <si>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</si>
  <si>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</si>
  <si>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</si>
  <si>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</si>
  <si>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</si>
  <si>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</si>
  <si>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</si>
  <si>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</si>
  <si>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</si>
  <si>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</si>
  <si>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</si>
  <si>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</si>
  <si>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</si>
  <si>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</si>
  <si>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</si>
  <si>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</si>
  <si>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</si>
  <si>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</si>
  <si>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</si>
  <si>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</si>
  <si>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</si>
  <si>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</si>
  <si>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</si>
  <si>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</si>
  <si>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</si>
  <si>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</si>
  <si>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</si>
  <si>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</si>
  <si>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</si>
  <si>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</si>
  <si>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</si>
  <si>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</si>
  <si>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</si>
  <si>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</si>
  <si>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</si>
  <si>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</si>
  <si>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</si>
  <si>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</si>
  <si>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</si>
  <si>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</si>
  <si>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</si>
  <si>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</si>
  <si>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</si>
  <si>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</si>
  <si>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</si>
  <si>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</si>
  <si>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</si>
  <si>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20/02/21 - VENCIMENTO 26/02/21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</si>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</sst>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37611</v>
      </c>
      <c r="C7" s="10">
        <f>C8+C11</f>
        <v>46740</v>
      </c>
      <c r="D7" s="10">
        <f aca="true" t="shared" si="0" ref="D7:K7">D8+D11</f>
        <v>135348</v>
      </c>
      <c r="E7" s="10">
        <f t="shared" si="0"/>
        <v>130979</v>
      </c>
      <c r="F7" s="10">
        <f t="shared" si="0"/>
        <v>126613</v>
      </c>
      <c r="G7" s="10">
        <f t="shared" si="0"/>
        <v>57599</v>
      </c>
      <c r="H7" s="10">
        <f t="shared" si="0"/>
        <v>26495</v>
      </c>
      <c r="I7" s="10">
        <f t="shared" si="0"/>
        <v>56374</v>
      </c>
      <c r="J7" s="10">
        <f t="shared" si="0"/>
        <v>34237</v>
      </c>
      <c r="K7" s="10">
        <f t="shared" si="0"/>
        <v>99499</v>
      </c>
      <c r="L7" s="10">
        <f>SUM(B7:K7)</f>
        <v>751495</v>
      </c>
      <c r="M7" s="11"/>
    </row>
    <row r="8" spans="1:13" ht="17.25" customHeight="1">
      <c r="A8" s="12" t="s">
        <v>18</v>
      </c>
      <c r="B8" s="13">
        <f>B9+B10</f>
        <v>3900</v>
      </c>
      <c r="C8" s="13">
        <f aca="true" t="shared" si="1" ref="C8:K8">C9+C10</f>
        <v>4361</v>
      </c>
      <c r="D8" s="13">
        <f t="shared" si="1"/>
        <v>12599</v>
      </c>
      <c r="E8" s="13">
        <f t="shared" si="1"/>
        <v>11302</v>
      </c>
      <c r="F8" s="13">
        <f t="shared" si="1"/>
        <v>10677</v>
      </c>
      <c r="G8" s="13">
        <f t="shared" si="1"/>
        <v>5522</v>
      </c>
      <c r="H8" s="13">
        <f t="shared" si="1"/>
        <v>2123</v>
      </c>
      <c r="I8" s="13">
        <f t="shared" si="1"/>
        <v>3618</v>
      </c>
      <c r="J8" s="13">
        <f t="shared" si="1"/>
        <v>2395</v>
      </c>
      <c r="K8" s="13">
        <f t="shared" si="1"/>
        <v>7457</v>
      </c>
      <c r="L8" s="13">
        <f>SUM(B8:K8)</f>
        <v>63954</v>
      </c>
      <c r="M8"/>
    </row>
    <row r="9" spans="1:13" ht="17.25" customHeight="1">
      <c r="A9" s="14" t="s">
        <v>19</v>
      </c>
      <c r="B9" s="15">
        <v>3896</v>
      </c>
      <c r="C9" s="15">
        <v>4361</v>
      </c>
      <c r="D9" s="15">
        <v>12599</v>
      </c>
      <c r="E9" s="15">
        <v>11302</v>
      </c>
      <c r="F9" s="15">
        <v>10677</v>
      </c>
      <c r="G9" s="15">
        <v>5522</v>
      </c>
      <c r="H9" s="15">
        <v>2121</v>
      </c>
      <c r="I9" s="15">
        <v>3618</v>
      </c>
      <c r="J9" s="15">
        <v>2395</v>
      </c>
      <c r="K9" s="15">
        <v>7457</v>
      </c>
      <c r="L9" s="13">
        <f>SUM(B9:K9)</f>
        <v>63948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33711</v>
      </c>
      <c r="C11" s="15">
        <v>42379</v>
      </c>
      <c r="D11" s="15">
        <v>122749</v>
      </c>
      <c r="E11" s="15">
        <v>119677</v>
      </c>
      <c r="F11" s="15">
        <v>115936</v>
      </c>
      <c r="G11" s="15">
        <v>52077</v>
      </c>
      <c r="H11" s="15">
        <v>24372</v>
      </c>
      <c r="I11" s="15">
        <v>52756</v>
      </c>
      <c r="J11" s="15">
        <v>31842</v>
      </c>
      <c r="K11" s="15">
        <v>92042</v>
      </c>
      <c r="L11" s="13">
        <f>SUM(B11:K11)</f>
        <v>687541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1.182917695673156</v>
      </c>
      <c r="C15" s="22">
        <v>1.445516572545142</v>
      </c>
      <c r="D15" s="22">
        <v>1.435967277003293</v>
      </c>
      <c r="E15" s="22">
        <v>1.282295938874306</v>
      </c>
      <c r="F15" s="22">
        <v>1.524194689290763</v>
      </c>
      <c r="G15" s="22">
        <v>1.400286274106915</v>
      </c>
      <c r="H15" s="22">
        <v>1.417129355253782</v>
      </c>
      <c r="I15" s="22">
        <v>1.32383802831934</v>
      </c>
      <c r="J15" s="22">
        <v>1.70542880083469</v>
      </c>
      <c r="K15" s="22">
        <v>1.217472998218981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259786.17</v>
      </c>
      <c r="C17" s="25">
        <f aca="true" t="shared" si="2" ref="C17:K17">C18+C19+C20+C21+C22+C23+C24</f>
        <v>212196.13</v>
      </c>
      <c r="D17" s="25">
        <f t="shared" si="2"/>
        <v>733413.5800000001</v>
      </c>
      <c r="E17" s="25">
        <f t="shared" si="2"/>
        <v>633157.68</v>
      </c>
      <c r="F17" s="25">
        <f t="shared" si="2"/>
        <v>651611.5399999999</v>
      </c>
      <c r="G17" s="25">
        <f t="shared" si="2"/>
        <v>300745.86</v>
      </c>
      <c r="H17" s="25">
        <f t="shared" si="2"/>
        <v>153623.29</v>
      </c>
      <c r="I17" s="25">
        <f t="shared" si="2"/>
        <v>249224.86</v>
      </c>
      <c r="J17" s="25">
        <f t="shared" si="2"/>
        <v>215218.97</v>
      </c>
      <c r="K17" s="25">
        <f t="shared" si="2"/>
        <v>361238.25</v>
      </c>
      <c r="L17" s="25">
        <f>L18+L19+L20+L21+L22+L23+L24</f>
        <v>3770216.3299999996</v>
      </c>
      <c r="M17"/>
    </row>
    <row r="18" spans="1:13" ht="17.25" customHeight="1">
      <c r="A18" s="26" t="s">
        <v>24</v>
      </c>
      <c r="B18" s="33">
        <f aca="true" t="shared" si="3" ref="B18:K18">ROUND(B13*B7,2)</f>
        <v>218448.45</v>
      </c>
      <c r="C18" s="33">
        <f t="shared" si="3"/>
        <v>143085.16</v>
      </c>
      <c r="D18" s="33">
        <f t="shared" si="3"/>
        <v>493451.74</v>
      </c>
      <c r="E18" s="33">
        <f t="shared" si="3"/>
        <v>482919.57</v>
      </c>
      <c r="F18" s="33">
        <f t="shared" si="3"/>
        <v>413239.51</v>
      </c>
      <c r="G18" s="33">
        <f t="shared" si="3"/>
        <v>206578.81</v>
      </c>
      <c r="H18" s="33">
        <f t="shared" si="3"/>
        <v>104697.64</v>
      </c>
      <c r="I18" s="33">
        <f t="shared" si="3"/>
        <v>185025.11</v>
      </c>
      <c r="J18" s="33">
        <f t="shared" si="3"/>
        <v>120990.13</v>
      </c>
      <c r="K18" s="33">
        <f t="shared" si="3"/>
        <v>287084.46</v>
      </c>
      <c r="L18" s="33">
        <f aca="true" t="shared" si="4" ref="L18:L24">SUM(B18:K18)</f>
        <v>2655520.5799999996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39958.09</v>
      </c>
      <c r="C19" s="33">
        <f t="shared" si="5"/>
        <v>63746.81</v>
      </c>
      <c r="D19" s="33">
        <f t="shared" si="5"/>
        <v>215128.81</v>
      </c>
      <c r="E19" s="33">
        <f t="shared" si="5"/>
        <v>136326.23</v>
      </c>
      <c r="F19" s="33">
        <f t="shared" si="5"/>
        <v>216617.96</v>
      </c>
      <c r="G19" s="33">
        <f t="shared" si="5"/>
        <v>82690.66</v>
      </c>
      <c r="H19" s="33">
        <f t="shared" si="5"/>
        <v>43672.46</v>
      </c>
      <c r="I19" s="33">
        <f t="shared" si="5"/>
        <v>59918.17</v>
      </c>
      <c r="J19" s="33">
        <f t="shared" si="5"/>
        <v>85349.92</v>
      </c>
      <c r="K19" s="33">
        <f t="shared" si="5"/>
        <v>62433.12</v>
      </c>
      <c r="L19" s="33">
        <f t="shared" si="4"/>
        <v>1005842.23</v>
      </c>
      <c r="M19"/>
    </row>
    <row r="20" spans="1:13" ht="17.25" customHeight="1">
      <c r="A20" s="27" t="s">
        <v>26</v>
      </c>
      <c r="B20" s="33">
        <v>541.29</v>
      </c>
      <c r="C20" s="33">
        <v>3879.22</v>
      </c>
      <c r="D20" s="33">
        <v>21863.15</v>
      </c>
      <c r="E20" s="33">
        <v>16419</v>
      </c>
      <c r="F20" s="33">
        <v>20269.13</v>
      </c>
      <c r="G20" s="33">
        <v>11647.43</v>
      </c>
      <c r="H20" s="33">
        <v>6675.86</v>
      </c>
      <c r="I20" s="33">
        <v>2796.64</v>
      </c>
      <c r="J20" s="33">
        <v>5909.04</v>
      </c>
      <c r="K20" s="33">
        <v>8750.79</v>
      </c>
      <c r="L20" s="33">
        <f t="shared" si="4"/>
        <v>98751.54999999999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-388.92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-388.92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-39280.17</v>
      </c>
      <c r="C27" s="33">
        <f t="shared" si="6"/>
        <v>-19188.4</v>
      </c>
      <c r="D27" s="33">
        <f t="shared" si="6"/>
        <v>-55435.6</v>
      </c>
      <c r="E27" s="33">
        <f t="shared" si="6"/>
        <v>-54777.990000000005</v>
      </c>
      <c r="F27" s="33">
        <f t="shared" si="6"/>
        <v>-46978.8</v>
      </c>
      <c r="G27" s="33">
        <f t="shared" si="6"/>
        <v>-24296.8</v>
      </c>
      <c r="H27" s="33">
        <f t="shared" si="6"/>
        <v>-18010.15</v>
      </c>
      <c r="I27" s="33">
        <f t="shared" si="6"/>
        <v>-15919.2</v>
      </c>
      <c r="J27" s="33">
        <f t="shared" si="6"/>
        <v>-10538</v>
      </c>
      <c r="K27" s="33">
        <f t="shared" si="6"/>
        <v>-32810.8</v>
      </c>
      <c r="L27" s="33">
        <f aca="true" t="shared" si="7" ref="L27:L33">SUM(B27:K27)</f>
        <v>-317235.91</v>
      </c>
      <c r="M27"/>
    </row>
    <row r="28" spans="1:13" ht="18.75" customHeight="1">
      <c r="A28" s="27" t="s">
        <v>30</v>
      </c>
      <c r="B28" s="33">
        <f>B29+B30+B31+B32</f>
        <v>-17142.4</v>
      </c>
      <c r="C28" s="33">
        <f aca="true" t="shared" si="8" ref="C28:K28">C29+C30+C31+C32</f>
        <v>-19188.4</v>
      </c>
      <c r="D28" s="33">
        <f t="shared" si="8"/>
        <v>-55435.6</v>
      </c>
      <c r="E28" s="33">
        <f t="shared" si="8"/>
        <v>-49728.8</v>
      </c>
      <c r="F28" s="33">
        <f t="shared" si="8"/>
        <v>-46978.8</v>
      </c>
      <c r="G28" s="33">
        <f t="shared" si="8"/>
        <v>-24296.8</v>
      </c>
      <c r="H28" s="33">
        <f t="shared" si="8"/>
        <v>-9332.4</v>
      </c>
      <c r="I28" s="33">
        <f t="shared" si="8"/>
        <v>-15919.2</v>
      </c>
      <c r="J28" s="33">
        <f t="shared" si="8"/>
        <v>-10538</v>
      </c>
      <c r="K28" s="33">
        <f t="shared" si="8"/>
        <v>-32810.8</v>
      </c>
      <c r="L28" s="33">
        <f t="shared" si="7"/>
        <v>-281371.2</v>
      </c>
      <c r="M28"/>
    </row>
    <row r="29" spans="1:13" s="36" customFormat="1" ht="18.75" customHeight="1">
      <c r="A29" s="34" t="s">
        <v>58</v>
      </c>
      <c r="B29" s="33">
        <f>-ROUND((B9)*$E$3,2)</f>
        <v>-17142.4</v>
      </c>
      <c r="C29" s="33">
        <f aca="true" t="shared" si="9" ref="C29:K29">-ROUND((C9)*$E$3,2)</f>
        <v>-19188.4</v>
      </c>
      <c r="D29" s="33">
        <f t="shared" si="9"/>
        <v>-55435.6</v>
      </c>
      <c r="E29" s="33">
        <f t="shared" si="9"/>
        <v>-49728.8</v>
      </c>
      <c r="F29" s="33">
        <f t="shared" si="9"/>
        <v>-46978.8</v>
      </c>
      <c r="G29" s="33">
        <f t="shared" si="9"/>
        <v>-24296.8</v>
      </c>
      <c r="H29" s="33">
        <f t="shared" si="9"/>
        <v>-9332.4</v>
      </c>
      <c r="I29" s="33">
        <f t="shared" si="9"/>
        <v>-15919.2</v>
      </c>
      <c r="J29" s="33">
        <f t="shared" si="9"/>
        <v>-10538</v>
      </c>
      <c r="K29" s="33">
        <f t="shared" si="9"/>
        <v>-32810.8</v>
      </c>
      <c r="L29" s="33">
        <f t="shared" si="7"/>
        <v>-281371.2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220506</v>
      </c>
      <c r="C48" s="41">
        <f aca="true" t="shared" si="12" ref="C48:K48">IF(C17+C27+C40+C49&lt;0,0,C17+C27+C49)</f>
        <v>193007.73</v>
      </c>
      <c r="D48" s="41">
        <f t="shared" si="12"/>
        <v>677977.9800000001</v>
      </c>
      <c r="E48" s="41">
        <f t="shared" si="12"/>
        <v>578379.6900000001</v>
      </c>
      <c r="F48" s="41">
        <f t="shared" si="12"/>
        <v>604632.7399999999</v>
      </c>
      <c r="G48" s="41">
        <f t="shared" si="12"/>
        <v>276449.06</v>
      </c>
      <c r="H48" s="41">
        <f t="shared" si="12"/>
        <v>135613.14</v>
      </c>
      <c r="I48" s="41">
        <f t="shared" si="12"/>
        <v>233305.65999999997</v>
      </c>
      <c r="J48" s="41">
        <f t="shared" si="12"/>
        <v>204680.97</v>
      </c>
      <c r="K48" s="41">
        <f t="shared" si="12"/>
        <v>328427.45</v>
      </c>
      <c r="L48" s="42">
        <f>SUM(B48:K48)</f>
        <v>3452980.4200000004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220506</v>
      </c>
      <c r="C54" s="41">
        <f aca="true" t="shared" si="14" ref="C54:J54">SUM(C55:C66)</f>
        <v>193007.73</v>
      </c>
      <c r="D54" s="41">
        <f t="shared" si="14"/>
        <v>677977.98</v>
      </c>
      <c r="E54" s="41">
        <f t="shared" si="14"/>
        <v>578379.7</v>
      </c>
      <c r="F54" s="41">
        <f t="shared" si="14"/>
        <v>604632.74</v>
      </c>
      <c r="G54" s="41">
        <f t="shared" si="14"/>
        <v>276449.07</v>
      </c>
      <c r="H54" s="41">
        <f t="shared" si="14"/>
        <v>135613.14</v>
      </c>
      <c r="I54" s="41">
        <f>SUM(I55:I69)</f>
        <v>233305.66</v>
      </c>
      <c r="J54" s="41">
        <f t="shared" si="14"/>
        <v>204680.97</v>
      </c>
      <c r="K54" s="41">
        <f>SUM(K55:K68)</f>
        <v>328427.45999999996</v>
      </c>
      <c r="L54" s="46">
        <f>SUM(B54:K54)</f>
        <v>3452980.45</v>
      </c>
      <c r="M54" s="40"/>
    </row>
    <row r="55" spans="1:13" ht="18.75" customHeight="1">
      <c r="A55" s="47" t="s">
        <v>51</v>
      </c>
      <c r="B55" s="48">
        <v>220506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220506</v>
      </c>
      <c r="M55" s="40"/>
    </row>
    <row r="56" spans="1:12" ht="18.75" customHeight="1">
      <c r="A56" s="47" t="s">
        <v>61</v>
      </c>
      <c r="B56" s="17">
        <v>0</v>
      </c>
      <c r="C56" s="48">
        <v>168592.25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168592.25</v>
      </c>
    </row>
    <row r="57" spans="1:12" ht="18.75" customHeight="1">
      <c r="A57" s="47" t="s">
        <v>62</v>
      </c>
      <c r="B57" s="17">
        <v>0</v>
      </c>
      <c r="C57" s="48">
        <v>24415.48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24415.48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677977.98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677977.98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578379.7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578379.7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604632.74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604632.74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276449.07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276449.07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135613.14</v>
      </c>
      <c r="I62" s="17">
        <v>0</v>
      </c>
      <c r="J62" s="17">
        <v>0</v>
      </c>
      <c r="K62" s="17">
        <v>0</v>
      </c>
      <c r="L62" s="46">
        <f t="shared" si="15"/>
        <v>135613.14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204680.97</v>
      </c>
      <c r="K64" s="17">
        <v>0</v>
      </c>
      <c r="L64" s="46">
        <f t="shared" si="15"/>
        <v>204680.97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165691.65</v>
      </c>
      <c r="L65" s="46">
        <f t="shared" si="15"/>
        <v>165691.65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162735.81</v>
      </c>
      <c r="L66" s="46">
        <f t="shared" si="15"/>
        <v>162735.81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233305.66</v>
      </c>
      <c r="J69" s="53">
        <v>0</v>
      </c>
      <c r="K69" s="53">
        <v>0</v>
      </c>
      <c r="L69" s="51">
        <f>SUM(B69:K69)</f>
        <v>233305.66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2021-02-25T20:24:55Z</dcterms:modified>
  <cp:category/>
  <cp:version/>
  <cp:contentType/>
  <cp:contentStatus/>
</cp:coreProperties>
</file>