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<sst xmlns="http://schemas.openxmlformats.org/spreadsheetml/2006/main" count="79" uniqueCount="78">
  <si>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</si>
  <si>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</si>
  <si>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</si>
  <si>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</si>
  <si>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</si>
  <si>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</si>
  <si>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</si>
  <si>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</si>
  <si>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</si>
  <si>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</si>
  <si>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</si>
  <si>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</si>
  <si>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</si>
  <si>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</si>
  <si>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</si>
  <si>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</si>
  <si>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</si>
  <si>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</si>
  <si>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</si>
  <si>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</si>
  <si>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</si>
  <si>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</si>
  <si>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</si>
  <si>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</si>
  <si>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</si>
  <si>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</si>
  <si>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</si>
  <si>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</si>
  <si>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</si>
  <si>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</si>
  <si>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</si>
  <si>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</si>
  <si>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</si>
  <si>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</si>
  <si>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</si>
  <si>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</si>
  <si>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</si>
  <si>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</si>
  <si>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</si>
  <si>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</si>
  <si>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</si>
  <si>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</si>
  <si>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</si>
  <si>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</si>
  <si>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</si>
  <si>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</si>
  <si>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</si>
  <si>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</si>
  <si>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</si>
  <si>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</si>
  <si>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</si>
  <si>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</si>
  <si>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</si>
  <si>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</si>
  <si>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</si>
  <si>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</si>
  <si>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</si>
  <si>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</si>
  <si>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</si>
  <si>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</si>
  <si>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</si>
  <si>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</si>
  <si>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</si>
  <si>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</si>
  <si>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</si>
  <si>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</si>
  <si>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</si>
  <si>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</si>
  <si>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</si>
  <si>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</si>
  <si>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</si>
  <si>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</si>
  <si>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</si>
  <si>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</si>
  <si>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</si>
  <si>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</si>
  <si>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17/02/21 - VENCIMENTO 24/02/21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</si>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</sst>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62123</v>
      </c>
      <c r="C7" s="10">
        <f>C8+C11</f>
        <v>79133</v>
      </c>
      <c r="D7" s="10">
        <f aca="true" t="shared" si="0" ref="D7:K7">D8+D11</f>
        <v>202188</v>
      </c>
      <c r="E7" s="10">
        <f t="shared" si="0"/>
        <v>194195</v>
      </c>
      <c r="F7" s="10">
        <f t="shared" si="0"/>
        <v>196123</v>
      </c>
      <c r="G7" s="10">
        <f t="shared" si="0"/>
        <v>103265</v>
      </c>
      <c r="H7" s="10">
        <f t="shared" si="0"/>
        <v>53327</v>
      </c>
      <c r="I7" s="10">
        <f t="shared" si="0"/>
        <v>94973</v>
      </c>
      <c r="J7" s="10">
        <f t="shared" si="0"/>
        <v>75711</v>
      </c>
      <c r="K7" s="10">
        <f t="shared" si="0"/>
        <v>161956</v>
      </c>
      <c r="L7" s="10">
        <f>SUM(B7:K7)</f>
        <v>1222994</v>
      </c>
      <c r="M7" s="11"/>
    </row>
    <row r="8" spans="1:13" ht="17.25" customHeight="1">
      <c r="A8" s="12" t="s">
        <v>18</v>
      </c>
      <c r="B8" s="13">
        <f>B9+B10</f>
        <v>4725</v>
      </c>
      <c r="C8" s="13">
        <f aca="true" t="shared" si="1" ref="C8:K8">C9+C10</f>
        <v>5744</v>
      </c>
      <c r="D8" s="13">
        <f t="shared" si="1"/>
        <v>14916</v>
      </c>
      <c r="E8" s="13">
        <f t="shared" si="1"/>
        <v>12747</v>
      </c>
      <c r="F8" s="13">
        <f t="shared" si="1"/>
        <v>11915</v>
      </c>
      <c r="G8" s="13">
        <f t="shared" si="1"/>
        <v>8031</v>
      </c>
      <c r="H8" s="13">
        <f t="shared" si="1"/>
        <v>3644</v>
      </c>
      <c r="I8" s="13">
        <f t="shared" si="1"/>
        <v>4915</v>
      </c>
      <c r="J8" s="13">
        <f t="shared" si="1"/>
        <v>4664</v>
      </c>
      <c r="K8" s="13">
        <f t="shared" si="1"/>
        <v>10003</v>
      </c>
      <c r="L8" s="13">
        <f>SUM(B8:K8)</f>
        <v>81304</v>
      </c>
      <c r="M8"/>
    </row>
    <row r="9" spans="1:13" ht="17.25" customHeight="1">
      <c r="A9" s="14" t="s">
        <v>19</v>
      </c>
      <c r="B9" s="15">
        <v>4724</v>
      </c>
      <c r="C9" s="15">
        <v>5744</v>
      </c>
      <c r="D9" s="15">
        <v>14916</v>
      </c>
      <c r="E9" s="15">
        <v>12747</v>
      </c>
      <c r="F9" s="15">
        <v>11915</v>
      </c>
      <c r="G9" s="15">
        <v>8031</v>
      </c>
      <c r="H9" s="15">
        <v>3643</v>
      </c>
      <c r="I9" s="15">
        <v>4915</v>
      </c>
      <c r="J9" s="15">
        <v>4664</v>
      </c>
      <c r="K9" s="15">
        <v>10003</v>
      </c>
      <c r="L9" s="13">
        <f>SUM(B9:K9)</f>
        <v>81302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57398</v>
      </c>
      <c r="C11" s="15">
        <v>73389</v>
      </c>
      <c r="D11" s="15">
        <v>187272</v>
      </c>
      <c r="E11" s="15">
        <v>181448</v>
      </c>
      <c r="F11" s="15">
        <v>184208</v>
      </c>
      <c r="G11" s="15">
        <v>95234</v>
      </c>
      <c r="H11" s="15">
        <v>49683</v>
      </c>
      <c r="I11" s="15">
        <v>90058</v>
      </c>
      <c r="J11" s="15">
        <v>71047</v>
      </c>
      <c r="K11" s="15">
        <v>151953</v>
      </c>
      <c r="L11" s="13">
        <f>SUM(B11:K11)</f>
        <v>1141690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1.268847035933217</v>
      </c>
      <c r="C15" s="22">
        <v>1.491388505621673</v>
      </c>
      <c r="D15" s="22">
        <v>1.530864527041307</v>
      </c>
      <c r="E15" s="22">
        <v>1.331286173712197</v>
      </c>
      <c r="F15" s="22">
        <v>1.605499270755674</v>
      </c>
      <c r="G15" s="22">
        <v>1.540591261492875</v>
      </c>
      <c r="H15" s="22">
        <v>1.496043785930347</v>
      </c>
      <c r="I15" s="22">
        <v>1.399169568542686</v>
      </c>
      <c r="J15" s="22">
        <v>1.800928964631712</v>
      </c>
      <c r="K15" s="22">
        <v>1.287590210770909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460282.83999999997</v>
      </c>
      <c r="C17" s="25">
        <f aca="true" t="shared" si="2" ref="C17:K17">C18+C19+C20+C21+C22+C23+C24</f>
        <v>367825.58</v>
      </c>
      <c r="D17" s="25">
        <f t="shared" si="2"/>
        <v>1155034.0199999998</v>
      </c>
      <c r="E17" s="25">
        <f t="shared" si="2"/>
        <v>971339.47</v>
      </c>
      <c r="F17" s="25">
        <f t="shared" si="2"/>
        <v>1057853.42</v>
      </c>
      <c r="G17" s="25">
        <f t="shared" si="2"/>
        <v>590730.7899999999</v>
      </c>
      <c r="H17" s="25">
        <f t="shared" si="2"/>
        <v>325189.11</v>
      </c>
      <c r="I17" s="25">
        <f t="shared" si="2"/>
        <v>442086.93</v>
      </c>
      <c r="J17" s="25">
        <f t="shared" si="2"/>
        <v>495237.36</v>
      </c>
      <c r="K17" s="25">
        <f t="shared" si="2"/>
        <v>618696.5700000001</v>
      </c>
      <c r="L17" s="25">
        <f>L18+L19+L20+L21+L22+L23+L24</f>
        <v>6484276.090000001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360816.6</v>
      </c>
      <c r="C18" s="33">
        <f t="shared" si="3"/>
        <v>242249.85</v>
      </c>
      <c r="D18" s="33">
        <f t="shared" si="3"/>
        <v>737137.01</v>
      </c>
      <c r="E18" s="33">
        <f t="shared" si="3"/>
        <v>715996.97</v>
      </c>
      <c r="F18" s="33">
        <f t="shared" si="3"/>
        <v>640106.25</v>
      </c>
      <c r="G18" s="33">
        <f t="shared" si="3"/>
        <v>370359.92</v>
      </c>
      <c r="H18" s="33">
        <f t="shared" si="3"/>
        <v>210726.97</v>
      </c>
      <c r="I18" s="33">
        <f t="shared" si="3"/>
        <v>311710.88</v>
      </c>
      <c r="J18" s="33">
        <f t="shared" si="3"/>
        <v>267555.1</v>
      </c>
      <c r="K18" s="33">
        <f t="shared" si="3"/>
        <v>467291.65</v>
      </c>
      <c r="L18" s="33">
        <f aca="true" t="shared" si="4" ref="L18:L24">SUM(B18:K18)</f>
        <v>4323951.2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97004.47</v>
      </c>
      <c r="C19" s="33">
        <f t="shared" si="5"/>
        <v>119038.79</v>
      </c>
      <c r="D19" s="33">
        <f t="shared" si="5"/>
        <v>391319.89</v>
      </c>
      <c r="E19" s="33">
        <f t="shared" si="5"/>
        <v>237199.9</v>
      </c>
      <c r="F19" s="33">
        <f t="shared" si="5"/>
        <v>387583.87</v>
      </c>
      <c r="G19" s="33">
        <f t="shared" si="5"/>
        <v>200213.34</v>
      </c>
      <c r="H19" s="33">
        <f t="shared" si="5"/>
        <v>104529.8</v>
      </c>
      <c r="I19" s="33">
        <f t="shared" si="5"/>
        <v>124425.5</v>
      </c>
      <c r="J19" s="33">
        <f t="shared" si="5"/>
        <v>214292.63</v>
      </c>
      <c r="K19" s="33">
        <f t="shared" si="5"/>
        <v>134388.5</v>
      </c>
      <c r="L19" s="33">
        <f t="shared" si="4"/>
        <v>2009996.69</v>
      </c>
      <c r="M19"/>
    </row>
    <row r="20" spans="1:13" ht="17.25" customHeight="1">
      <c r="A20" s="27" t="s">
        <v>26</v>
      </c>
      <c r="B20" s="33">
        <v>1364.15</v>
      </c>
      <c r="C20" s="33">
        <v>5052</v>
      </c>
      <c r="D20" s="33">
        <v>26870.74</v>
      </c>
      <c r="E20" s="33">
        <v>20929.72</v>
      </c>
      <c r="F20" s="33">
        <v>28678.36</v>
      </c>
      <c r="G20" s="33">
        <v>20328.57</v>
      </c>
      <c r="H20" s="33">
        <v>11484.97</v>
      </c>
      <c r="I20" s="33">
        <v>4465.61</v>
      </c>
      <c r="J20" s="33">
        <v>10419.75</v>
      </c>
      <c r="K20" s="33">
        <v>14046.54</v>
      </c>
      <c r="L20" s="33">
        <f t="shared" si="4"/>
        <v>143640.41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-129.64</v>
      </c>
      <c r="C23" s="33">
        <v>0</v>
      </c>
      <c r="D23" s="33">
        <v>-3263.5</v>
      </c>
      <c r="E23" s="33">
        <v>-280</v>
      </c>
      <c r="F23" s="33">
        <v>0</v>
      </c>
      <c r="G23" s="33">
        <v>0</v>
      </c>
      <c r="H23" s="33">
        <v>-129.96</v>
      </c>
      <c r="I23" s="33">
        <v>0</v>
      </c>
      <c r="J23" s="33">
        <v>0</v>
      </c>
      <c r="K23" s="33">
        <v>0</v>
      </c>
      <c r="L23" s="33">
        <f t="shared" si="4"/>
        <v>-3803.1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-42923.369999999995</v>
      </c>
      <c r="C27" s="33">
        <f t="shared" si="6"/>
        <v>-25273.6</v>
      </c>
      <c r="D27" s="33">
        <f t="shared" si="6"/>
        <v>-65630.4</v>
      </c>
      <c r="E27" s="33">
        <f t="shared" si="6"/>
        <v>-61135.990000000005</v>
      </c>
      <c r="F27" s="33">
        <f t="shared" si="6"/>
        <v>-52426</v>
      </c>
      <c r="G27" s="33">
        <f t="shared" si="6"/>
        <v>-35336.4</v>
      </c>
      <c r="H27" s="33">
        <f t="shared" si="6"/>
        <v>-24706.95</v>
      </c>
      <c r="I27" s="33">
        <f t="shared" si="6"/>
        <v>-34366.44</v>
      </c>
      <c r="J27" s="33">
        <f t="shared" si="6"/>
        <v>-20521.6</v>
      </c>
      <c r="K27" s="33">
        <f t="shared" si="6"/>
        <v>-44013.2</v>
      </c>
      <c r="L27" s="33">
        <f aca="true" t="shared" si="7" ref="L27:L33">SUM(B27:K27)</f>
        <v>-406333.95</v>
      </c>
      <c r="M27"/>
    </row>
    <row r="28" spans="1:13" ht="18.75" customHeight="1">
      <c r="A28" s="27" t="s">
        <v>30</v>
      </c>
      <c r="B28" s="33">
        <f>B29+B30+B31+B32</f>
        <v>-20785.6</v>
      </c>
      <c r="C28" s="33">
        <f aca="true" t="shared" si="8" ref="C28:K28">C29+C30+C31+C32</f>
        <v>-25273.6</v>
      </c>
      <c r="D28" s="33">
        <f t="shared" si="8"/>
        <v>-65630.4</v>
      </c>
      <c r="E28" s="33">
        <f t="shared" si="8"/>
        <v>-56086.8</v>
      </c>
      <c r="F28" s="33">
        <f t="shared" si="8"/>
        <v>-52426</v>
      </c>
      <c r="G28" s="33">
        <f t="shared" si="8"/>
        <v>-35336.4</v>
      </c>
      <c r="H28" s="33">
        <f t="shared" si="8"/>
        <v>-16029.2</v>
      </c>
      <c r="I28" s="33">
        <f t="shared" si="8"/>
        <v>-34366.44</v>
      </c>
      <c r="J28" s="33">
        <f t="shared" si="8"/>
        <v>-20521.6</v>
      </c>
      <c r="K28" s="33">
        <f t="shared" si="8"/>
        <v>-44013.2</v>
      </c>
      <c r="L28" s="33">
        <f t="shared" si="7"/>
        <v>-370469.24</v>
      </c>
      <c r="M28"/>
    </row>
    <row r="29" spans="1:13" s="36" customFormat="1" ht="18.75" customHeight="1">
      <c r="A29" s="34" t="s">
        <v>58</v>
      </c>
      <c r="B29" s="33">
        <f>-ROUND((B9)*$E$3,2)</f>
        <v>-20785.6</v>
      </c>
      <c r="C29" s="33">
        <f aca="true" t="shared" si="9" ref="C29:K29">-ROUND((C9)*$E$3,2)</f>
        <v>-25273.6</v>
      </c>
      <c r="D29" s="33">
        <f t="shared" si="9"/>
        <v>-65630.4</v>
      </c>
      <c r="E29" s="33">
        <f t="shared" si="9"/>
        <v>-56086.8</v>
      </c>
      <c r="F29" s="33">
        <f t="shared" si="9"/>
        <v>-52426</v>
      </c>
      <c r="G29" s="33">
        <f t="shared" si="9"/>
        <v>-35336.4</v>
      </c>
      <c r="H29" s="33">
        <f t="shared" si="9"/>
        <v>-16029.2</v>
      </c>
      <c r="I29" s="33">
        <f t="shared" si="9"/>
        <v>-21626</v>
      </c>
      <c r="J29" s="33">
        <f t="shared" si="9"/>
        <v>-20521.6</v>
      </c>
      <c r="K29" s="33">
        <f t="shared" si="9"/>
        <v>-44013.2</v>
      </c>
      <c r="L29" s="33">
        <f t="shared" si="7"/>
        <v>-357728.8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-647.64</v>
      </c>
      <c r="J31" s="17">
        <v>0</v>
      </c>
      <c r="K31" s="17">
        <v>0</v>
      </c>
      <c r="L31" s="33">
        <f t="shared" si="7"/>
        <v>-647.64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-12092.8</v>
      </c>
      <c r="J32" s="17">
        <v>0</v>
      </c>
      <c r="K32" s="17">
        <v>0</v>
      </c>
      <c r="L32" s="33">
        <f t="shared" si="7"/>
        <v>-12092.8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417359.47</v>
      </c>
      <c r="C48" s="41">
        <f aca="true" t="shared" si="12" ref="C48:K48">IF(C17+C27+C40+C49&lt;0,0,C17+C27+C49)</f>
        <v>342551.98000000004</v>
      </c>
      <c r="D48" s="41">
        <f t="shared" si="12"/>
        <v>1089403.6199999999</v>
      </c>
      <c r="E48" s="41">
        <f t="shared" si="12"/>
        <v>910203.48</v>
      </c>
      <c r="F48" s="41">
        <f t="shared" si="12"/>
        <v>1005427.4199999999</v>
      </c>
      <c r="G48" s="41">
        <f t="shared" si="12"/>
        <v>555394.3899999999</v>
      </c>
      <c r="H48" s="41">
        <f t="shared" si="12"/>
        <v>300482.16</v>
      </c>
      <c r="I48" s="41">
        <f t="shared" si="12"/>
        <v>407720.49</v>
      </c>
      <c r="J48" s="41">
        <f t="shared" si="12"/>
        <v>474715.76</v>
      </c>
      <c r="K48" s="41">
        <f t="shared" si="12"/>
        <v>574683.3700000001</v>
      </c>
      <c r="L48" s="42">
        <f>SUM(B48:K48)</f>
        <v>6077942.14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417359.47</v>
      </c>
      <c r="C54" s="41">
        <f aca="true" t="shared" si="14" ref="C54:J54">SUM(C55:C66)</f>
        <v>342551.99</v>
      </c>
      <c r="D54" s="41">
        <f t="shared" si="14"/>
        <v>1089403.62</v>
      </c>
      <c r="E54" s="41">
        <f t="shared" si="14"/>
        <v>910203.46</v>
      </c>
      <c r="F54" s="41">
        <f t="shared" si="14"/>
        <v>1005427.42</v>
      </c>
      <c r="G54" s="41">
        <f t="shared" si="14"/>
        <v>555394.39</v>
      </c>
      <c r="H54" s="41">
        <f t="shared" si="14"/>
        <v>300482.16</v>
      </c>
      <c r="I54" s="41">
        <f>SUM(I55:I69)</f>
        <v>407720.49</v>
      </c>
      <c r="J54" s="41">
        <f t="shared" si="14"/>
        <v>474715.76</v>
      </c>
      <c r="K54" s="41">
        <f>SUM(K55:K68)</f>
        <v>574683.37</v>
      </c>
      <c r="L54" s="46">
        <f>SUM(B54:K54)</f>
        <v>6077942.13</v>
      </c>
      <c r="M54" s="40"/>
    </row>
    <row r="55" spans="1:13" ht="18.75" customHeight="1">
      <c r="A55" s="47" t="s">
        <v>51</v>
      </c>
      <c r="B55" s="48">
        <v>417359.47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417359.47</v>
      </c>
      <c r="M55" s="40"/>
    </row>
    <row r="56" spans="1:12" ht="18.75" customHeight="1">
      <c r="A56" s="47" t="s">
        <v>61</v>
      </c>
      <c r="B56" s="17">
        <v>0</v>
      </c>
      <c r="C56" s="48">
        <v>299150.65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299150.65</v>
      </c>
    </row>
    <row r="57" spans="1:12" ht="18.75" customHeight="1">
      <c r="A57" s="47" t="s">
        <v>62</v>
      </c>
      <c r="B57" s="17">
        <v>0</v>
      </c>
      <c r="C57" s="48">
        <v>43401.34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43401.34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1089403.62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1089403.62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910203.46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910203.46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1005427.42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1005427.42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555394.39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555394.39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300482.16</v>
      </c>
      <c r="I62" s="17">
        <v>0</v>
      </c>
      <c r="J62" s="17">
        <v>0</v>
      </c>
      <c r="K62" s="17">
        <v>0</v>
      </c>
      <c r="L62" s="46">
        <f t="shared" si="15"/>
        <v>300482.16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474715.76</v>
      </c>
      <c r="K64" s="17">
        <v>0</v>
      </c>
      <c r="L64" s="46">
        <f t="shared" si="15"/>
        <v>474715.76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314236.87</v>
      </c>
      <c r="L65" s="46">
        <f t="shared" si="15"/>
        <v>314236.87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260446.5</v>
      </c>
      <c r="L66" s="46">
        <f t="shared" si="15"/>
        <v>260446.5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407720.49</v>
      </c>
      <c r="J69" s="53">
        <v>0</v>
      </c>
      <c r="K69" s="53">
        <v>0</v>
      </c>
      <c r="L69" s="51">
        <f>SUM(B69:K69)</f>
        <v>407720.49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2021-02-23T20:08:23Z</dcterms:modified>
  <cp:category/>
  <cp:version/>
  <cp:contentType/>
  <cp:contentStatus/>
</cp:coreProperties>
</file>