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<sst xmlns="http://schemas.openxmlformats.org/spreadsheetml/2006/main" count="79" uniqueCount="78">
  <si>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</si>
  <si>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</si>
  <si>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</si>
  <si>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</si>
  <si>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</si>
  <si>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</si>
  <si>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</si>
  <si>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</si>
  <si>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</si>
  <si>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</si>
  <si>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</si>
  <si>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</si>
  <si>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</si>
  <si>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</si>
  <si>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</si>
  <si>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</si>
  <si>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</si>
  <si>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</si>
  <si>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</si>
  <si>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</si>
  <si>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</si>
  <si>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</si>
  <si>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</si>
  <si>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</si>
  <si>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</si>
  <si>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</si>
  <si>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</si>
  <si>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</si>
  <si>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</si>
  <si>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</si>
  <si>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</si>
  <si>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</si>
  <si>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</si>
  <si>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</si>
  <si>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</si>
  <si>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</si>
  <si>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</si>
  <si>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</si>
  <si>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</si>
  <si>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</si>
  <si>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</si>
  <si>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</si>
  <si>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</si>
  <si>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</si>
  <si>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</si>
  <si>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</si>
  <si>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</si>
  <si>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</si>
  <si>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</si>
  <si>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</si>
  <si>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</si>
  <si>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</si>
  <si>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</si>
  <si>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</si>
  <si>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</si>
  <si>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</si>
  <si>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</si>
  <si>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</si>
  <si>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</si>
  <si>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</si>
  <si>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</si>
  <si>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</si>
  <si>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</si>
  <si>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</si>
  <si>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</si>
  <si>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</si>
  <si>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</si>
  <si>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</si>
  <si>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</si>
  <si>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</si>
  <si>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</si>
  <si>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</si>
  <si>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</si>
  <si>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</si>
  <si>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</si>
  <si>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</si>
  <si>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16/02/21 - VENCIMENTO 23/02/21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</si>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</sst>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56036</v>
      </c>
      <c r="C7" s="10">
        <f>C8+C11</f>
        <v>71082</v>
      </c>
      <c r="D7" s="10">
        <f aca="true" t="shared" si="0" ref="D7:K7">D8+D11</f>
        <v>199802</v>
      </c>
      <c r="E7" s="10">
        <f t="shared" si="0"/>
        <v>179270</v>
      </c>
      <c r="F7" s="10">
        <f t="shared" si="0"/>
        <v>182722</v>
      </c>
      <c r="G7" s="10">
        <f t="shared" si="0"/>
        <v>92857</v>
      </c>
      <c r="H7" s="10">
        <f t="shared" si="0"/>
        <v>47319</v>
      </c>
      <c r="I7" s="10">
        <f t="shared" si="0"/>
        <v>83574</v>
      </c>
      <c r="J7" s="10">
        <f t="shared" si="0"/>
        <v>64765</v>
      </c>
      <c r="K7" s="10">
        <f t="shared" si="0"/>
        <v>140948</v>
      </c>
      <c r="L7" s="10">
        <f>SUM(B7:K7)</f>
        <v>1118375</v>
      </c>
      <c r="M7" s="11"/>
    </row>
    <row r="8" spans="1:13" ht="17.25" customHeight="1">
      <c r="A8" s="12" t="s">
        <v>18</v>
      </c>
      <c r="B8" s="13">
        <f>B9+B10</f>
        <v>4437</v>
      </c>
      <c r="C8" s="13">
        <f aca="true" t="shared" si="1" ref="C8:K8">C9+C10</f>
        <v>5256</v>
      </c>
      <c r="D8" s="13">
        <f t="shared" si="1"/>
        <v>14420</v>
      </c>
      <c r="E8" s="13">
        <f t="shared" si="1"/>
        <v>12074</v>
      </c>
      <c r="F8" s="13">
        <f t="shared" si="1"/>
        <v>11407</v>
      </c>
      <c r="G8" s="13">
        <f t="shared" si="1"/>
        <v>7138</v>
      </c>
      <c r="H8" s="13">
        <f t="shared" si="1"/>
        <v>3201</v>
      </c>
      <c r="I8" s="13">
        <f t="shared" si="1"/>
        <v>4320</v>
      </c>
      <c r="J8" s="13">
        <f t="shared" si="1"/>
        <v>3980</v>
      </c>
      <c r="K8" s="13">
        <f t="shared" si="1"/>
        <v>8870</v>
      </c>
      <c r="L8" s="13">
        <f>SUM(B8:K8)</f>
        <v>75103</v>
      </c>
      <c r="M8"/>
    </row>
    <row r="9" spans="1:13" ht="17.25" customHeight="1">
      <c r="A9" s="14" t="s">
        <v>19</v>
      </c>
      <c r="B9" s="15">
        <v>4434</v>
      </c>
      <c r="C9" s="15">
        <v>5256</v>
      </c>
      <c r="D9" s="15">
        <v>14420</v>
      </c>
      <c r="E9" s="15">
        <v>12074</v>
      </c>
      <c r="F9" s="15">
        <v>11407</v>
      </c>
      <c r="G9" s="15">
        <v>7138</v>
      </c>
      <c r="H9" s="15">
        <v>3201</v>
      </c>
      <c r="I9" s="15">
        <v>4320</v>
      </c>
      <c r="J9" s="15">
        <v>3980</v>
      </c>
      <c r="K9" s="15">
        <v>8870</v>
      </c>
      <c r="L9" s="13">
        <f>SUM(B9:K9)</f>
        <v>75100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51599</v>
      </c>
      <c r="C11" s="15">
        <v>65826</v>
      </c>
      <c r="D11" s="15">
        <v>185382</v>
      </c>
      <c r="E11" s="15">
        <v>167196</v>
      </c>
      <c r="F11" s="15">
        <v>171315</v>
      </c>
      <c r="G11" s="15">
        <v>85719</v>
      </c>
      <c r="H11" s="15">
        <v>44118</v>
      </c>
      <c r="I11" s="15">
        <v>79254</v>
      </c>
      <c r="J11" s="15">
        <v>60785</v>
      </c>
      <c r="K11" s="15">
        <v>132078</v>
      </c>
      <c r="L11" s="13">
        <f>SUM(B11:K11)</f>
        <v>1043272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1.398543503510684</v>
      </c>
      <c r="C15" s="22">
        <v>1.644153724696356</v>
      </c>
      <c r="D15" s="22">
        <v>1.618843173802369</v>
      </c>
      <c r="E15" s="22">
        <v>1.436352078210582</v>
      </c>
      <c r="F15" s="22">
        <v>1.700448808132775</v>
      </c>
      <c r="G15" s="22">
        <v>1.668845633384355</v>
      </c>
      <c r="H15" s="22">
        <v>1.670967771515203</v>
      </c>
      <c r="I15" s="22">
        <v>1.558370474098164</v>
      </c>
      <c r="J15" s="22">
        <v>2.066917281957136</v>
      </c>
      <c r="K15" s="22">
        <v>1.45418228520593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457994.31</v>
      </c>
      <c r="C17" s="25">
        <f aca="true" t="shared" si="2" ref="C17:K17">C18+C19+C20+C21+C22+C23+C24</f>
        <v>364580.91</v>
      </c>
      <c r="D17" s="25">
        <f t="shared" si="2"/>
        <v>1209884.18</v>
      </c>
      <c r="E17" s="25">
        <f t="shared" si="2"/>
        <v>967896.27</v>
      </c>
      <c r="F17" s="25">
        <f t="shared" si="2"/>
        <v>1043924.51</v>
      </c>
      <c r="G17" s="25">
        <f t="shared" si="2"/>
        <v>574922.64</v>
      </c>
      <c r="H17" s="25">
        <f t="shared" si="2"/>
        <v>322383.26</v>
      </c>
      <c r="I17" s="25">
        <f t="shared" si="2"/>
        <v>433093.06</v>
      </c>
      <c r="J17" s="25">
        <f t="shared" si="2"/>
        <v>486180.61</v>
      </c>
      <c r="K17" s="25">
        <f t="shared" si="2"/>
        <v>608534.61</v>
      </c>
      <c r="L17" s="25">
        <f>L18+L19+L20+L21+L22+L23+L24</f>
        <v>6469394.359999999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325462.69</v>
      </c>
      <c r="C18" s="33">
        <f t="shared" si="3"/>
        <v>217603.33</v>
      </c>
      <c r="D18" s="33">
        <f t="shared" si="3"/>
        <v>728438.13</v>
      </c>
      <c r="E18" s="33">
        <f t="shared" si="3"/>
        <v>660968.49</v>
      </c>
      <c r="F18" s="33">
        <f t="shared" si="3"/>
        <v>596368.06</v>
      </c>
      <c r="G18" s="33">
        <f t="shared" si="3"/>
        <v>333031.63</v>
      </c>
      <c r="H18" s="33">
        <f t="shared" si="3"/>
        <v>186985.76</v>
      </c>
      <c r="I18" s="33">
        <f t="shared" si="3"/>
        <v>274298.23</v>
      </c>
      <c r="J18" s="33">
        <f t="shared" si="3"/>
        <v>228873.03</v>
      </c>
      <c r="K18" s="33">
        <f t="shared" si="3"/>
        <v>406677.26</v>
      </c>
      <c r="L18" s="33">
        <f aca="true" t="shared" si="4" ref="L18:L24">SUM(B18:K18)</f>
        <v>3958706.6099999994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129711.04</v>
      </c>
      <c r="C19" s="33">
        <f t="shared" si="5"/>
        <v>140170</v>
      </c>
      <c r="D19" s="33">
        <f t="shared" si="5"/>
        <v>450788.96</v>
      </c>
      <c r="E19" s="33">
        <f t="shared" si="5"/>
        <v>288414.97</v>
      </c>
      <c r="F19" s="33">
        <f t="shared" si="5"/>
        <v>417725.3</v>
      </c>
      <c r="G19" s="33">
        <f t="shared" si="5"/>
        <v>222746.75</v>
      </c>
      <c r="H19" s="33">
        <f t="shared" si="5"/>
        <v>125461.42</v>
      </c>
      <c r="I19" s="33">
        <f t="shared" si="5"/>
        <v>153160.03</v>
      </c>
      <c r="J19" s="33">
        <f t="shared" si="5"/>
        <v>244188.59</v>
      </c>
      <c r="K19" s="33">
        <f t="shared" si="5"/>
        <v>184705.61</v>
      </c>
      <c r="L19" s="33">
        <f t="shared" si="4"/>
        <v>2357072.67</v>
      </c>
      <c r="M19"/>
    </row>
    <row r="20" spans="1:13" ht="17.25" customHeight="1">
      <c r="A20" s="27" t="s">
        <v>26</v>
      </c>
      <c r="B20" s="33">
        <v>1593.32</v>
      </c>
      <c r="C20" s="33">
        <v>5322.64</v>
      </c>
      <c r="D20" s="33">
        <v>27687.21</v>
      </c>
      <c r="E20" s="33">
        <v>21019.93</v>
      </c>
      <c r="F20" s="33">
        <v>28346.21</v>
      </c>
      <c r="G20" s="33">
        <v>19576.8</v>
      </c>
      <c r="H20" s="33">
        <v>11358.75</v>
      </c>
      <c r="I20" s="33">
        <v>4149.86</v>
      </c>
      <c r="J20" s="33">
        <v>10149.11</v>
      </c>
      <c r="K20" s="33">
        <v>14181.86</v>
      </c>
      <c r="L20" s="33">
        <f t="shared" si="4"/>
        <v>143385.69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-261.5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-261.5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-41647.369999999995</v>
      </c>
      <c r="C27" s="33">
        <f t="shared" si="6"/>
        <v>-23126.4</v>
      </c>
      <c r="D27" s="33">
        <f t="shared" si="6"/>
        <v>-63448</v>
      </c>
      <c r="E27" s="33">
        <f t="shared" si="6"/>
        <v>-58174.79</v>
      </c>
      <c r="F27" s="33">
        <f t="shared" si="6"/>
        <v>-50190.8</v>
      </c>
      <c r="G27" s="33">
        <f t="shared" si="6"/>
        <v>-31407.2</v>
      </c>
      <c r="H27" s="33">
        <f t="shared" si="6"/>
        <v>-22762.15</v>
      </c>
      <c r="I27" s="33">
        <f t="shared" si="6"/>
        <v>-19008</v>
      </c>
      <c r="J27" s="33">
        <f t="shared" si="6"/>
        <v>-17512</v>
      </c>
      <c r="K27" s="33">
        <f t="shared" si="6"/>
        <v>-39028</v>
      </c>
      <c r="L27" s="33">
        <f aca="true" t="shared" si="7" ref="L27:L33">SUM(B27:K27)</f>
        <v>-366304.71</v>
      </c>
      <c r="M27"/>
    </row>
    <row r="28" spans="1:13" ht="18.75" customHeight="1">
      <c r="A28" s="27" t="s">
        <v>30</v>
      </c>
      <c r="B28" s="33">
        <f>B29+B30+B31+B32</f>
        <v>-19509.6</v>
      </c>
      <c r="C28" s="33">
        <f aca="true" t="shared" si="8" ref="C28:K28">C29+C30+C31+C32</f>
        <v>-23126.4</v>
      </c>
      <c r="D28" s="33">
        <f t="shared" si="8"/>
        <v>-63448</v>
      </c>
      <c r="E28" s="33">
        <f t="shared" si="8"/>
        <v>-53125.6</v>
      </c>
      <c r="F28" s="33">
        <f t="shared" si="8"/>
        <v>-50190.8</v>
      </c>
      <c r="G28" s="33">
        <f t="shared" si="8"/>
        <v>-31407.2</v>
      </c>
      <c r="H28" s="33">
        <f t="shared" si="8"/>
        <v>-14084.4</v>
      </c>
      <c r="I28" s="33">
        <f t="shared" si="8"/>
        <v>-19008</v>
      </c>
      <c r="J28" s="33">
        <f t="shared" si="8"/>
        <v>-17512</v>
      </c>
      <c r="K28" s="33">
        <f t="shared" si="8"/>
        <v>-39028</v>
      </c>
      <c r="L28" s="33">
        <f t="shared" si="7"/>
        <v>-330440</v>
      </c>
      <c r="M28"/>
    </row>
    <row r="29" spans="1:13" s="36" customFormat="1" ht="18.75" customHeight="1">
      <c r="A29" s="34" t="s">
        <v>58</v>
      </c>
      <c r="B29" s="33">
        <f>-ROUND((B9)*$E$3,2)</f>
        <v>-19509.6</v>
      </c>
      <c r="C29" s="33">
        <f aca="true" t="shared" si="9" ref="C29:K29">-ROUND((C9)*$E$3,2)</f>
        <v>-23126.4</v>
      </c>
      <c r="D29" s="33">
        <f t="shared" si="9"/>
        <v>-63448</v>
      </c>
      <c r="E29" s="33">
        <f t="shared" si="9"/>
        <v>-53125.6</v>
      </c>
      <c r="F29" s="33">
        <f t="shared" si="9"/>
        <v>-50190.8</v>
      </c>
      <c r="G29" s="33">
        <f t="shared" si="9"/>
        <v>-31407.2</v>
      </c>
      <c r="H29" s="33">
        <f t="shared" si="9"/>
        <v>-14084.4</v>
      </c>
      <c r="I29" s="33">
        <f t="shared" si="9"/>
        <v>-19008</v>
      </c>
      <c r="J29" s="33">
        <f t="shared" si="9"/>
        <v>-17512</v>
      </c>
      <c r="K29" s="33">
        <f t="shared" si="9"/>
        <v>-39028</v>
      </c>
      <c r="L29" s="33">
        <f t="shared" si="7"/>
        <v>-330440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416346.94</v>
      </c>
      <c r="C48" s="41">
        <f aca="true" t="shared" si="12" ref="C48:K48">IF(C17+C27+C40+C49&lt;0,0,C17+C27+C49)</f>
        <v>341454.50999999995</v>
      </c>
      <c r="D48" s="41">
        <f t="shared" si="12"/>
        <v>1146436.18</v>
      </c>
      <c r="E48" s="41">
        <f t="shared" si="12"/>
        <v>909721.48</v>
      </c>
      <c r="F48" s="41">
        <f t="shared" si="12"/>
        <v>993733.71</v>
      </c>
      <c r="G48" s="41">
        <f t="shared" si="12"/>
        <v>543515.4400000001</v>
      </c>
      <c r="H48" s="41">
        <f t="shared" si="12"/>
        <v>299621.11</v>
      </c>
      <c r="I48" s="41">
        <f t="shared" si="12"/>
        <v>414085.06</v>
      </c>
      <c r="J48" s="41">
        <f t="shared" si="12"/>
        <v>468668.61</v>
      </c>
      <c r="K48" s="41">
        <f t="shared" si="12"/>
        <v>569506.61</v>
      </c>
      <c r="L48" s="42">
        <f>SUM(B48:K48)</f>
        <v>6103089.65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416346.94</v>
      </c>
      <c r="C54" s="41">
        <f aca="true" t="shared" si="14" ref="C54:J54">SUM(C55:C66)</f>
        <v>341454.5</v>
      </c>
      <c r="D54" s="41">
        <f t="shared" si="14"/>
        <v>1146436.19</v>
      </c>
      <c r="E54" s="41">
        <f t="shared" si="14"/>
        <v>909721.49</v>
      </c>
      <c r="F54" s="41">
        <f t="shared" si="14"/>
        <v>993733.71</v>
      </c>
      <c r="G54" s="41">
        <f t="shared" si="14"/>
        <v>543515.44</v>
      </c>
      <c r="H54" s="41">
        <f t="shared" si="14"/>
        <v>299621.11</v>
      </c>
      <c r="I54" s="41">
        <f>SUM(I55:I69)</f>
        <v>414085.06</v>
      </c>
      <c r="J54" s="41">
        <f t="shared" si="14"/>
        <v>468668.61</v>
      </c>
      <c r="K54" s="41">
        <f>SUM(K55:K68)</f>
        <v>569506.62</v>
      </c>
      <c r="L54" s="46">
        <f>SUM(B54:K54)</f>
        <v>6103089.67</v>
      </c>
      <c r="M54" s="40"/>
    </row>
    <row r="55" spans="1:13" ht="18.75" customHeight="1">
      <c r="A55" s="47" t="s">
        <v>51</v>
      </c>
      <c r="B55" s="48">
        <v>416346.94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416346.94</v>
      </c>
      <c r="M55" s="40"/>
    </row>
    <row r="56" spans="1:12" ht="18.75" customHeight="1">
      <c r="A56" s="47" t="s">
        <v>61</v>
      </c>
      <c r="B56" s="17">
        <v>0</v>
      </c>
      <c r="C56" s="48">
        <v>298294.65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298294.65</v>
      </c>
    </row>
    <row r="57" spans="1:12" ht="18.75" customHeight="1">
      <c r="A57" s="47" t="s">
        <v>62</v>
      </c>
      <c r="B57" s="17">
        <v>0</v>
      </c>
      <c r="C57" s="48">
        <v>43159.85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43159.85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1146436.19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1146436.19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909721.49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909721.49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993733.71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993733.71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543515.44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543515.44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299621.11</v>
      </c>
      <c r="I62" s="17">
        <v>0</v>
      </c>
      <c r="J62" s="17">
        <v>0</v>
      </c>
      <c r="K62" s="17">
        <v>0</v>
      </c>
      <c r="L62" s="46">
        <f t="shared" si="15"/>
        <v>299621.11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468668.61</v>
      </c>
      <c r="K64" s="17">
        <v>0</v>
      </c>
      <c r="L64" s="46">
        <f t="shared" si="15"/>
        <v>468668.61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322112.94</v>
      </c>
      <c r="L65" s="46">
        <f t="shared" si="15"/>
        <v>322112.94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247393.68</v>
      </c>
      <c r="L66" s="46">
        <f t="shared" si="15"/>
        <v>247393.68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414085.06</v>
      </c>
      <c r="J69" s="53">
        <v>0</v>
      </c>
      <c r="K69" s="53">
        <v>0</v>
      </c>
      <c r="L69" s="51">
        <f>SUM(B69:K69)</f>
        <v>414085.06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2021-02-23T14:40:56Z</dcterms:modified>
  <cp:category/>
  <cp:version/>
  <cp:contentType/>
  <cp:contentStatus/>
</cp:coreProperties>
</file>