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<sst xmlns="http://schemas.openxmlformats.org/spreadsheetml/2006/main" count="79" uniqueCount="78">
  <si>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</si>
  <si>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</si>
  <si>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</si>
  <si>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</si>
  <si>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</si>
  <si>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</si>
  <si>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</si>
  <si>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</si>
  <si>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</si>
  <si>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</si>
  <si>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</si>
  <si>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</si>
  <si>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</si>
  <si>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</si>
  <si>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</si>
  <si>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</si>
  <si>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</si>
  <si>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</si>
  <si>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</si>
  <si>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</si>
  <si>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</si>
  <si>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</si>
  <si>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</si>
  <si>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</si>
  <si>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</si>
  <si>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</si>
  <si>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</si>
  <si>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</si>
  <si>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</si>
  <si>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</si>
  <si>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</si>
  <si>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</si>
  <si>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</si>
  <si>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</si>
  <si>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</si>
  <si>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</si>
  <si>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</si>
  <si>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</si>
  <si>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</si>
  <si>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</si>
  <si>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</si>
  <si>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</si>
  <si>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</si>
  <si>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</si>
  <si>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</si>
  <si>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</si>
  <si>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</si>
  <si>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</si>
  <si>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</si>
  <si>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</si>
  <si>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</si>
  <si>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</si>
  <si>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</si>
  <si>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</si>
  <si>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</si>
  <si>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</si>
  <si>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</si>
  <si>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</si>
  <si>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</si>
  <si>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</si>
  <si>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</si>
  <si>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</si>
  <si>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</si>
  <si>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</si>
  <si>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</si>
  <si>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</si>
  <si>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</si>
  <si>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</si>
  <si>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</si>
  <si>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</si>
  <si>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</si>
  <si>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</si>
  <si>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</si>
  <si>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</si>
  <si>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</si>
  <si>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</si>
  <si>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15/02/21 - VENCIMENTO 23/02/21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</si>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</sst>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57899</v>
      </c>
      <c r="C7" s="10">
        <f>C8+C11</f>
        <v>72656</v>
      </c>
      <c r="D7" s="10">
        <f aca="true" t="shared" si="0" ref="D7:K7">D8+D11</f>
        <v>203443</v>
      </c>
      <c r="E7" s="10">
        <f t="shared" si="0"/>
        <v>186278</v>
      </c>
      <c r="F7" s="10">
        <f t="shared" si="0"/>
        <v>188462</v>
      </c>
      <c r="G7" s="10">
        <f t="shared" si="0"/>
        <v>93623</v>
      </c>
      <c r="H7" s="10">
        <f t="shared" si="0"/>
        <v>48965</v>
      </c>
      <c r="I7" s="10">
        <f t="shared" si="0"/>
        <v>86223</v>
      </c>
      <c r="J7" s="10">
        <f t="shared" si="0"/>
        <v>66310</v>
      </c>
      <c r="K7" s="10">
        <f t="shared" si="0"/>
        <v>144904</v>
      </c>
      <c r="L7" s="10">
        <f>SUM(B7:K7)</f>
        <v>1148763</v>
      </c>
      <c r="M7" s="11"/>
    </row>
    <row r="8" spans="1:13" ht="17.25" customHeight="1">
      <c r="A8" s="12" t="s">
        <v>18</v>
      </c>
      <c r="B8" s="13">
        <f>B9+B10</f>
        <v>4740</v>
      </c>
      <c r="C8" s="13">
        <f aca="true" t="shared" si="1" ref="C8:K8">C9+C10</f>
        <v>5768</v>
      </c>
      <c r="D8" s="13">
        <f t="shared" si="1"/>
        <v>16026</v>
      </c>
      <c r="E8" s="13">
        <f t="shared" si="1"/>
        <v>13806</v>
      </c>
      <c r="F8" s="13">
        <f t="shared" si="1"/>
        <v>12636</v>
      </c>
      <c r="G8" s="13">
        <f t="shared" si="1"/>
        <v>7642</v>
      </c>
      <c r="H8" s="13">
        <f t="shared" si="1"/>
        <v>3500</v>
      </c>
      <c r="I8" s="13">
        <f t="shared" si="1"/>
        <v>4725</v>
      </c>
      <c r="J8" s="13">
        <f t="shared" si="1"/>
        <v>4144</v>
      </c>
      <c r="K8" s="13">
        <f t="shared" si="1"/>
        <v>9566</v>
      </c>
      <c r="L8" s="13">
        <f>SUM(B8:K8)</f>
        <v>82553</v>
      </c>
      <c r="M8"/>
    </row>
    <row r="9" spans="1:13" ht="17.25" customHeight="1">
      <c r="A9" s="14" t="s">
        <v>19</v>
      </c>
      <c r="B9" s="15">
        <v>4737</v>
      </c>
      <c r="C9" s="15">
        <v>5768</v>
      </c>
      <c r="D9" s="15">
        <v>16026</v>
      </c>
      <c r="E9" s="15">
        <v>13806</v>
      </c>
      <c r="F9" s="15">
        <v>12636</v>
      </c>
      <c r="G9" s="15">
        <v>7642</v>
      </c>
      <c r="H9" s="15">
        <v>3499</v>
      </c>
      <c r="I9" s="15">
        <v>4725</v>
      </c>
      <c r="J9" s="15">
        <v>4144</v>
      </c>
      <c r="K9" s="15">
        <v>9566</v>
      </c>
      <c r="L9" s="13">
        <f>SUM(B9:K9)</f>
        <v>82549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53159</v>
      </c>
      <c r="C11" s="15">
        <v>66888</v>
      </c>
      <c r="D11" s="15">
        <v>187417</v>
      </c>
      <c r="E11" s="15">
        <v>172472</v>
      </c>
      <c r="F11" s="15">
        <v>175826</v>
      </c>
      <c r="G11" s="15">
        <v>85981</v>
      </c>
      <c r="H11" s="15">
        <v>45465</v>
      </c>
      <c r="I11" s="15">
        <v>81498</v>
      </c>
      <c r="J11" s="15">
        <v>62166</v>
      </c>
      <c r="K11" s="15">
        <v>135338</v>
      </c>
      <c r="L11" s="13">
        <f>SUM(B11:K11)</f>
        <v>1066210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1.360358009237437</v>
      </c>
      <c r="C15" s="22">
        <v>1.612624371975232</v>
      </c>
      <c r="D15" s="22">
        <v>1.594657020892204</v>
      </c>
      <c r="E15" s="22">
        <v>1.394410357337326</v>
      </c>
      <c r="F15" s="22">
        <v>1.65731400409096</v>
      </c>
      <c r="G15" s="22">
        <v>1.663169589796775</v>
      </c>
      <c r="H15" s="22">
        <v>1.622216584173105</v>
      </c>
      <c r="I15" s="22">
        <v>1.518691534331665</v>
      </c>
      <c r="J15" s="22">
        <v>2.024784289870352</v>
      </c>
      <c r="K15" s="22">
        <v>1.419490648389886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460082.21</v>
      </c>
      <c r="C17" s="25">
        <f aca="true" t="shared" si="2" ref="C17:K17">C18+C19+C20+C21+C22+C23+C24</f>
        <v>365445.31999999995</v>
      </c>
      <c r="D17" s="25">
        <f t="shared" si="2"/>
        <v>1213560.3399999999</v>
      </c>
      <c r="E17" s="25">
        <f t="shared" si="2"/>
        <v>976068.27</v>
      </c>
      <c r="F17" s="25">
        <f t="shared" si="2"/>
        <v>1049134.54</v>
      </c>
      <c r="G17" s="25">
        <f t="shared" si="2"/>
        <v>578095.61</v>
      </c>
      <c r="H17" s="25">
        <f t="shared" si="2"/>
        <v>323999.35000000003</v>
      </c>
      <c r="I17" s="25">
        <f t="shared" si="2"/>
        <v>435728.88</v>
      </c>
      <c r="J17" s="25">
        <f t="shared" si="2"/>
        <v>487457.25999999995</v>
      </c>
      <c r="K17" s="25">
        <f t="shared" si="2"/>
        <v>610922.84</v>
      </c>
      <c r="L17" s="25">
        <f>L18+L19+L20+L21+L22+L23+L24</f>
        <v>6500494.619999999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336283.18</v>
      </c>
      <c r="C18" s="33">
        <f t="shared" si="3"/>
        <v>222421.81</v>
      </c>
      <c r="D18" s="33">
        <f t="shared" si="3"/>
        <v>741712.49</v>
      </c>
      <c r="E18" s="33">
        <f t="shared" si="3"/>
        <v>686806.99</v>
      </c>
      <c r="F18" s="33">
        <f t="shared" si="3"/>
        <v>615102.28</v>
      </c>
      <c r="G18" s="33">
        <f t="shared" si="3"/>
        <v>335778.89</v>
      </c>
      <c r="H18" s="33">
        <f t="shared" si="3"/>
        <v>193490.09</v>
      </c>
      <c r="I18" s="33">
        <f t="shared" si="3"/>
        <v>282992.51</v>
      </c>
      <c r="J18" s="33">
        <f t="shared" si="3"/>
        <v>234332.91</v>
      </c>
      <c r="K18" s="33">
        <f t="shared" si="3"/>
        <v>418091.51</v>
      </c>
      <c r="L18" s="33">
        <f aca="true" t="shared" si="4" ref="L18:L24">SUM(B18:K18)</f>
        <v>4067012.66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121182.34</v>
      </c>
      <c r="C19" s="33">
        <f t="shared" si="5"/>
        <v>136261.02</v>
      </c>
      <c r="D19" s="33">
        <f t="shared" si="5"/>
        <v>441064.54</v>
      </c>
      <c r="E19" s="33">
        <f t="shared" si="5"/>
        <v>270883.79</v>
      </c>
      <c r="F19" s="33">
        <f t="shared" si="5"/>
        <v>404315.34</v>
      </c>
      <c r="G19" s="33">
        <f t="shared" si="5"/>
        <v>222678.35</v>
      </c>
      <c r="H19" s="33">
        <f t="shared" si="5"/>
        <v>120392.74</v>
      </c>
      <c r="I19" s="33">
        <f t="shared" si="5"/>
        <v>146785.82</v>
      </c>
      <c r="J19" s="33">
        <f t="shared" si="5"/>
        <v>240140.68</v>
      </c>
      <c r="K19" s="33">
        <f t="shared" si="5"/>
        <v>175385.48</v>
      </c>
      <c r="L19" s="33">
        <f t="shared" si="4"/>
        <v>2279090.1</v>
      </c>
      <c r="M19"/>
    </row>
    <row r="20" spans="1:13" ht="17.25" customHeight="1">
      <c r="A20" s="27" t="s">
        <v>26</v>
      </c>
      <c r="B20" s="33">
        <v>1389.43</v>
      </c>
      <c r="C20" s="33">
        <v>5277.55</v>
      </c>
      <c r="D20" s="33">
        <v>27813.43</v>
      </c>
      <c r="E20" s="33">
        <v>20884.61</v>
      </c>
      <c r="F20" s="33">
        <v>28231.98</v>
      </c>
      <c r="G20" s="33">
        <v>19940.16</v>
      </c>
      <c r="H20" s="33">
        <v>11539.19</v>
      </c>
      <c r="I20" s="33">
        <v>4465.61</v>
      </c>
      <c r="J20" s="33">
        <v>10013.79</v>
      </c>
      <c r="K20" s="33">
        <v>14475.97</v>
      </c>
      <c r="L20" s="33">
        <f t="shared" si="4"/>
        <v>144031.72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-130.75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-130.75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-42980.57</v>
      </c>
      <c r="C27" s="33">
        <f t="shared" si="6"/>
        <v>-25379.2</v>
      </c>
      <c r="D27" s="33">
        <f t="shared" si="6"/>
        <v>-70514.4</v>
      </c>
      <c r="E27" s="33">
        <f t="shared" si="6"/>
        <v>-65795.59</v>
      </c>
      <c r="F27" s="33">
        <f t="shared" si="6"/>
        <v>-55598.4</v>
      </c>
      <c r="G27" s="33">
        <f t="shared" si="6"/>
        <v>-33624.8</v>
      </c>
      <c r="H27" s="33">
        <f t="shared" si="6"/>
        <v>-24073.35</v>
      </c>
      <c r="I27" s="33">
        <f t="shared" si="6"/>
        <v>-20790</v>
      </c>
      <c r="J27" s="33">
        <f t="shared" si="6"/>
        <v>-18233.6</v>
      </c>
      <c r="K27" s="33">
        <f t="shared" si="6"/>
        <v>-42090.4</v>
      </c>
      <c r="L27" s="33">
        <f aca="true" t="shared" si="7" ref="L27:L33">SUM(B27:K27)</f>
        <v>-399080.30999999994</v>
      </c>
      <c r="M27"/>
    </row>
    <row r="28" spans="1:13" ht="18.75" customHeight="1">
      <c r="A28" s="27" t="s">
        <v>30</v>
      </c>
      <c r="B28" s="33">
        <f>B29+B30+B31+B32</f>
        <v>-20842.8</v>
      </c>
      <c r="C28" s="33">
        <f aca="true" t="shared" si="8" ref="C28:K28">C29+C30+C31+C32</f>
        <v>-25379.2</v>
      </c>
      <c r="D28" s="33">
        <f t="shared" si="8"/>
        <v>-70514.4</v>
      </c>
      <c r="E28" s="33">
        <f t="shared" si="8"/>
        <v>-60746.4</v>
      </c>
      <c r="F28" s="33">
        <f t="shared" si="8"/>
        <v>-55598.4</v>
      </c>
      <c r="G28" s="33">
        <f t="shared" si="8"/>
        <v>-33624.8</v>
      </c>
      <c r="H28" s="33">
        <f t="shared" si="8"/>
        <v>-15395.6</v>
      </c>
      <c r="I28" s="33">
        <f t="shared" si="8"/>
        <v>-20790</v>
      </c>
      <c r="J28" s="33">
        <f t="shared" si="8"/>
        <v>-18233.6</v>
      </c>
      <c r="K28" s="33">
        <f t="shared" si="8"/>
        <v>-42090.4</v>
      </c>
      <c r="L28" s="33">
        <f t="shared" si="7"/>
        <v>-363215.6</v>
      </c>
      <c r="M28"/>
    </row>
    <row r="29" spans="1:13" s="36" customFormat="1" ht="18.75" customHeight="1">
      <c r="A29" s="34" t="s">
        <v>58</v>
      </c>
      <c r="B29" s="33">
        <f>-ROUND((B9)*$E$3,2)</f>
        <v>-20842.8</v>
      </c>
      <c r="C29" s="33">
        <f aca="true" t="shared" si="9" ref="C29:K29">-ROUND((C9)*$E$3,2)</f>
        <v>-25379.2</v>
      </c>
      <c r="D29" s="33">
        <f t="shared" si="9"/>
        <v>-70514.4</v>
      </c>
      <c r="E29" s="33">
        <f t="shared" si="9"/>
        <v>-60746.4</v>
      </c>
      <c r="F29" s="33">
        <f t="shared" si="9"/>
        <v>-55598.4</v>
      </c>
      <c r="G29" s="33">
        <f t="shared" si="9"/>
        <v>-33624.8</v>
      </c>
      <c r="H29" s="33">
        <f t="shared" si="9"/>
        <v>-15395.6</v>
      </c>
      <c r="I29" s="33">
        <f t="shared" si="9"/>
        <v>-20790</v>
      </c>
      <c r="J29" s="33">
        <f t="shared" si="9"/>
        <v>-18233.6</v>
      </c>
      <c r="K29" s="33">
        <f t="shared" si="9"/>
        <v>-42090.4</v>
      </c>
      <c r="L29" s="33">
        <f t="shared" si="7"/>
        <v>-363215.6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225989.7800000001</v>
      </c>
      <c r="C48" s="41">
        <f aca="true" t="shared" si="12" ref="C48:K48">IF(C17+C27+C40+C49&lt;0,0,C17+C27+C49)</f>
        <v>340066.11999999994</v>
      </c>
      <c r="D48" s="41">
        <f t="shared" si="12"/>
        <v>1143045.94</v>
      </c>
      <c r="E48" s="41">
        <f t="shared" si="12"/>
        <v>910272.68</v>
      </c>
      <c r="F48" s="41">
        <f t="shared" si="12"/>
        <v>993536.14</v>
      </c>
      <c r="G48" s="41">
        <f t="shared" si="12"/>
        <v>544470.8099999999</v>
      </c>
      <c r="H48" s="41">
        <f t="shared" si="12"/>
        <v>299926.00000000006</v>
      </c>
      <c r="I48" s="41">
        <f t="shared" si="12"/>
        <v>414938.88</v>
      </c>
      <c r="J48" s="41">
        <f t="shared" si="12"/>
        <v>469223.66</v>
      </c>
      <c r="K48" s="41">
        <f t="shared" si="12"/>
        <v>568832.44</v>
      </c>
      <c r="L48" s="42">
        <f>SUM(B48:K48)</f>
        <v>5910302.450000001</v>
      </c>
      <c r="M48" s="55"/>
    </row>
    <row r="49" spans="1:12" ht="18.75" customHeight="1">
      <c r="A49" s="27" t="s">
        <v>48</v>
      </c>
      <c r="B49" s="42">
        <v>-191111.85999999993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-191111.85999999993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225989.79</v>
      </c>
      <c r="C54" s="41">
        <f aca="true" t="shared" si="14" ref="C54:J54">SUM(C55:C66)</f>
        <v>340066.13</v>
      </c>
      <c r="D54" s="41">
        <f t="shared" si="14"/>
        <v>1143045.94</v>
      </c>
      <c r="E54" s="41">
        <f t="shared" si="14"/>
        <v>910272.68</v>
      </c>
      <c r="F54" s="41">
        <f t="shared" si="14"/>
        <v>993536.13</v>
      </c>
      <c r="G54" s="41">
        <f t="shared" si="14"/>
        <v>544470.81</v>
      </c>
      <c r="H54" s="41">
        <f t="shared" si="14"/>
        <v>299926.01</v>
      </c>
      <c r="I54" s="41">
        <f>SUM(I55:I69)</f>
        <v>414938.88</v>
      </c>
      <c r="J54" s="41">
        <f t="shared" si="14"/>
        <v>469223.66</v>
      </c>
      <c r="K54" s="41">
        <f>SUM(K55:K68)</f>
        <v>568832.44</v>
      </c>
      <c r="L54" s="46">
        <f>SUM(B54:K54)</f>
        <v>5910302.470000001</v>
      </c>
      <c r="M54" s="40"/>
    </row>
    <row r="55" spans="1:13" ht="18.75" customHeight="1">
      <c r="A55" s="47" t="s">
        <v>51</v>
      </c>
      <c r="B55" s="48">
        <v>225989.79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225989.79</v>
      </c>
      <c r="M55" s="40"/>
    </row>
    <row r="56" spans="1:12" ht="18.75" customHeight="1">
      <c r="A56" s="47" t="s">
        <v>61</v>
      </c>
      <c r="B56" s="17">
        <v>0</v>
      </c>
      <c r="C56" s="48">
        <v>297081.77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297081.77</v>
      </c>
    </row>
    <row r="57" spans="1:12" ht="18.75" customHeight="1">
      <c r="A57" s="47" t="s">
        <v>62</v>
      </c>
      <c r="B57" s="17">
        <v>0</v>
      </c>
      <c r="C57" s="48">
        <v>42984.36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42984.36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1143045.94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1143045.94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910272.68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910272.68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993536.13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993536.13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544470.81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544470.81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299926.01</v>
      </c>
      <c r="I62" s="17">
        <v>0</v>
      </c>
      <c r="J62" s="17">
        <v>0</v>
      </c>
      <c r="K62" s="17">
        <v>0</v>
      </c>
      <c r="L62" s="46">
        <f t="shared" si="15"/>
        <v>299926.01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469223.66</v>
      </c>
      <c r="K64" s="17">
        <v>0</v>
      </c>
      <c r="L64" s="46">
        <f t="shared" si="15"/>
        <v>469223.66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317920.45</v>
      </c>
      <c r="L65" s="46">
        <f t="shared" si="15"/>
        <v>317920.45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250911.99</v>
      </c>
      <c r="L66" s="46">
        <f t="shared" si="15"/>
        <v>250911.99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414938.88</v>
      </c>
      <c r="J69" s="53">
        <v>0</v>
      </c>
      <c r="K69" s="53">
        <v>0</v>
      </c>
      <c r="L69" s="51">
        <f>SUM(B69:K69)</f>
        <v>414938.88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2021-02-23T14:34:34Z</dcterms:modified>
  <cp:category/>
  <cp:version/>
  <cp:contentType/>
  <cp:contentStatus/>
</cp:coreProperties>
</file>