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<sst xmlns="http://schemas.openxmlformats.org/spreadsheetml/2006/main" count="80" uniqueCount="79">
  <si>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</si>
  <si>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</si>
  <si>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</si>
  <si>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</si>
  <si>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</si>
  <si>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</si>
  <si>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</si>
  <si>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</si>
  <si>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</si>
  <si>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</si>
  <si>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</si>
  <si>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</si>
  <si>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</si>
  <si>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</si>
  <si>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</si>
  <si>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</si>
  <si>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</si>
  <si>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</si>
  <si>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</si>
  <si>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</si>
  <si>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</si>
  <si>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</si>
  <si>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</si>
  <si>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</si>
  <si>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</si>
  <si>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</si>
  <si>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</si>
  <si>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</si>
  <si>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</si>
  <si>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</si>
  <si>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</si>
  <si>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</si>
  <si>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</si>
  <si>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</si>
  <si>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</si>
  <si>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</si>
  <si>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</si>
  <si>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</si>
  <si>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</si>
  <si>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</si>
  <si>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</si>
  <si>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</si>
  <si>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</si>
  <si>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</si>
  <si>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</si>
  <si>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</si>
  <si>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</si>
  <si>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</si>
  <si>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</si>
  <si>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</si>
  <si>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</si>
  <si>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</si>
  <si>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</si>
  <si>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</si>
  <si>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</si>
  <si>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</si>
  <si>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</si>
  <si>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</si>
  <si>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</si>
  <si>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</si>
  <si>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</si>
  <si>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</si>
  <si>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</si>
  <si>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</si>
  <si>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</si>
  <si>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</si>
  <si>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</si>
  <si>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</si>
  <si>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</si>
  <si>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</si>
  <si>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</si>
  <si>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</si>
  <si>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</si>
  <si>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</si>
  <si>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</si>
  <si>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11/02/21 - VENCIMENTO 22/02/21</t>
  </si>
  <si>
    <t>7.15. Consórcio KBPX</t>
  </si>
  <si>
    <t>5.3. Revisão de Remuneração pelo Transporte Coletivo ¹</t>
  </si>
  <si>
    <t>¹ Frota parada de janeiro/21.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</si>
</sst>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62808</v>
      </c>
      <c r="C7" s="10">
        <f>C8+C11</f>
        <v>78999</v>
      </c>
      <c r="D7" s="10">
        <f aca="true" t="shared" si="0" ref="D7:K7">D8+D11</f>
        <v>224311</v>
      </c>
      <c r="E7" s="10">
        <f t="shared" si="0"/>
        <v>200713</v>
      </c>
      <c r="F7" s="10">
        <f t="shared" si="0"/>
        <v>201494</v>
      </c>
      <c r="G7" s="10">
        <f t="shared" si="0"/>
        <v>106203</v>
      </c>
      <c r="H7" s="10">
        <f t="shared" si="0"/>
        <v>55333</v>
      </c>
      <c r="I7" s="10">
        <f t="shared" si="0"/>
        <v>98510</v>
      </c>
      <c r="J7" s="10">
        <f t="shared" si="0"/>
        <v>78164</v>
      </c>
      <c r="K7" s="10">
        <f t="shared" si="0"/>
        <v>165555</v>
      </c>
      <c r="L7" s="10">
        <f>SUM(B7:K7)</f>
        <v>1272090</v>
      </c>
      <c r="M7" s="11"/>
    </row>
    <row r="8" spans="1:13" ht="17.25" customHeight="1">
      <c r="A8" s="12" t="s">
        <v>18</v>
      </c>
      <c r="B8" s="13">
        <f>B9+B10</f>
        <v>4771</v>
      </c>
      <c r="C8" s="13">
        <f aca="true" t="shared" si="1" ref="C8:K8">C9+C10</f>
        <v>5897</v>
      </c>
      <c r="D8" s="13">
        <f t="shared" si="1"/>
        <v>16876</v>
      </c>
      <c r="E8" s="13">
        <f t="shared" si="1"/>
        <v>14009</v>
      </c>
      <c r="F8" s="13">
        <f t="shared" si="1"/>
        <v>12618</v>
      </c>
      <c r="G8" s="13">
        <f t="shared" si="1"/>
        <v>8394</v>
      </c>
      <c r="H8" s="13">
        <f t="shared" si="1"/>
        <v>3812</v>
      </c>
      <c r="I8" s="13">
        <f t="shared" si="1"/>
        <v>5199</v>
      </c>
      <c r="J8" s="13">
        <f t="shared" si="1"/>
        <v>4886</v>
      </c>
      <c r="K8" s="13">
        <f t="shared" si="1"/>
        <v>10738</v>
      </c>
      <c r="L8" s="13">
        <f>SUM(B8:K8)</f>
        <v>87200</v>
      </c>
      <c r="M8"/>
    </row>
    <row r="9" spans="1:13" ht="17.25" customHeight="1">
      <c r="A9" s="14" t="s">
        <v>19</v>
      </c>
      <c r="B9" s="15">
        <v>4771</v>
      </c>
      <c r="C9" s="15">
        <v>5897</v>
      </c>
      <c r="D9" s="15">
        <v>16876</v>
      </c>
      <c r="E9" s="15">
        <v>14009</v>
      </c>
      <c r="F9" s="15">
        <v>12618</v>
      </c>
      <c r="G9" s="15">
        <v>8394</v>
      </c>
      <c r="H9" s="15">
        <v>3809</v>
      </c>
      <c r="I9" s="15">
        <v>5199</v>
      </c>
      <c r="J9" s="15">
        <v>4886</v>
      </c>
      <c r="K9" s="15">
        <v>10738</v>
      </c>
      <c r="L9" s="13">
        <f>SUM(B9:K9)</f>
        <v>87197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58037</v>
      </c>
      <c r="C11" s="15">
        <v>73102</v>
      </c>
      <c r="D11" s="15">
        <v>207435</v>
      </c>
      <c r="E11" s="15">
        <v>186704</v>
      </c>
      <c r="F11" s="15">
        <v>188876</v>
      </c>
      <c r="G11" s="15">
        <v>97809</v>
      </c>
      <c r="H11" s="15">
        <v>51521</v>
      </c>
      <c r="I11" s="15">
        <v>93311</v>
      </c>
      <c r="J11" s="15">
        <v>73278</v>
      </c>
      <c r="K11" s="15">
        <v>154817</v>
      </c>
      <c r="L11" s="13">
        <f>SUM(B11:K11)</f>
        <v>1184890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1.254719834607243</v>
      </c>
      <c r="C15" s="22">
        <v>1.478162320001531</v>
      </c>
      <c r="D15" s="22">
        <v>1.450254762038683</v>
      </c>
      <c r="E15" s="22">
        <v>1.290950891892898</v>
      </c>
      <c r="F15" s="22">
        <v>1.545347014525839</v>
      </c>
      <c r="G15" s="22">
        <v>1.498823544465562</v>
      </c>
      <c r="H15" s="22">
        <v>1.452867100715548</v>
      </c>
      <c r="I15" s="22">
        <v>1.351268544459632</v>
      </c>
      <c r="J15" s="22">
        <v>1.743004648354581</v>
      </c>
      <c r="K15" s="22">
        <v>1.262487437482706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460079.75</v>
      </c>
      <c r="C17" s="25">
        <f aca="true" t="shared" si="2" ref="C17:K17">C18+C19+C20+C21+C22+C23+C24</f>
        <v>364379.68</v>
      </c>
      <c r="D17" s="25">
        <f t="shared" si="2"/>
        <v>1216616.1099999999</v>
      </c>
      <c r="E17" s="25">
        <f t="shared" si="2"/>
        <v>973492.8299999998</v>
      </c>
      <c r="F17" s="25">
        <f t="shared" si="2"/>
        <v>1046099.6599999999</v>
      </c>
      <c r="G17" s="25">
        <f t="shared" si="2"/>
        <v>590905.5499999999</v>
      </c>
      <c r="H17" s="25">
        <f t="shared" si="2"/>
        <v>327484.91000000003</v>
      </c>
      <c r="I17" s="25">
        <f t="shared" si="2"/>
        <v>442977.56999999995</v>
      </c>
      <c r="J17" s="25">
        <f t="shared" si="2"/>
        <v>494713.61000000004</v>
      </c>
      <c r="K17" s="25">
        <f t="shared" si="2"/>
        <v>620301.71</v>
      </c>
      <c r="L17" s="25">
        <f>L18+L19+L20+L21+L22+L23+L24</f>
        <v>6537051.38</v>
      </c>
      <c r="M17"/>
    </row>
    <row r="18" spans="1:13" ht="17.25" customHeight="1">
      <c r="A18" s="26" t="s">
        <v>24</v>
      </c>
      <c r="B18" s="33">
        <f aca="true" t="shared" si="3" ref="B18:K18">ROUND(B13*B7,2)</f>
        <v>364795.14</v>
      </c>
      <c r="C18" s="33">
        <f t="shared" si="3"/>
        <v>241839.64</v>
      </c>
      <c r="D18" s="33">
        <f t="shared" si="3"/>
        <v>817793.04</v>
      </c>
      <c r="E18" s="33">
        <f t="shared" si="3"/>
        <v>740028.83</v>
      </c>
      <c r="F18" s="33">
        <f t="shared" si="3"/>
        <v>657636.12</v>
      </c>
      <c r="G18" s="33">
        <f t="shared" si="3"/>
        <v>380897.06</v>
      </c>
      <c r="H18" s="33">
        <f t="shared" si="3"/>
        <v>218653.88</v>
      </c>
      <c r="I18" s="33">
        <f t="shared" si="3"/>
        <v>323319.67</v>
      </c>
      <c r="J18" s="33">
        <f t="shared" si="3"/>
        <v>276223.76</v>
      </c>
      <c r="K18" s="33">
        <f t="shared" si="3"/>
        <v>477675.84</v>
      </c>
      <c r="L18" s="33">
        <f aca="true" t="shared" si="4" ref="L18:L24">SUM(B18:K18)</f>
        <v>4498862.9799999995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92920.56</v>
      </c>
      <c r="C19" s="33">
        <f t="shared" si="5"/>
        <v>115638.6</v>
      </c>
      <c r="D19" s="33">
        <f t="shared" si="5"/>
        <v>368215.21</v>
      </c>
      <c r="E19" s="33">
        <f t="shared" si="5"/>
        <v>215312.05</v>
      </c>
      <c r="F19" s="33">
        <f t="shared" si="5"/>
        <v>358639.89</v>
      </c>
      <c r="G19" s="33">
        <f t="shared" si="5"/>
        <v>190000.42</v>
      </c>
      <c r="H19" s="33">
        <f t="shared" si="5"/>
        <v>99021.15</v>
      </c>
      <c r="I19" s="33">
        <f t="shared" si="5"/>
        <v>113572.03</v>
      </c>
      <c r="J19" s="33">
        <f t="shared" si="5"/>
        <v>205235.54</v>
      </c>
      <c r="K19" s="33">
        <f t="shared" si="5"/>
        <v>125383.91</v>
      </c>
      <c r="L19" s="33">
        <f t="shared" si="4"/>
        <v>1883939.3599999999</v>
      </c>
      <c r="M19"/>
    </row>
    <row r="20" spans="1:13" ht="17.25" customHeight="1">
      <c r="A20" s="27" t="s">
        <v>26</v>
      </c>
      <c r="B20" s="33">
        <v>1136.79</v>
      </c>
      <c r="C20" s="33">
        <v>5548.18</v>
      </c>
      <c r="D20" s="33">
        <v>27637.98</v>
      </c>
      <c r="E20" s="33">
        <v>20659.07</v>
      </c>
      <c r="F20" s="33">
        <v>28338.71</v>
      </c>
      <c r="G20" s="33">
        <v>20179.11</v>
      </c>
      <c r="H20" s="33">
        <v>11232.55</v>
      </c>
      <c r="I20" s="33">
        <v>4600.93</v>
      </c>
      <c r="J20" s="33">
        <v>10284.43</v>
      </c>
      <c r="K20" s="33">
        <v>14272.08</v>
      </c>
      <c r="L20" s="33">
        <f t="shared" si="4"/>
        <v>143889.83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72</v>
      </c>
      <c r="B23" s="33">
        <v>0</v>
      </c>
      <c r="C23" s="33">
        <v>-131.68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-131.68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1733611</v>
      </c>
      <c r="C27" s="33">
        <f t="shared" si="6"/>
        <v>646397.49</v>
      </c>
      <c r="D27" s="33">
        <f t="shared" si="6"/>
        <v>1579443.7300000004</v>
      </c>
      <c r="E27" s="33">
        <f t="shared" si="6"/>
        <v>1627399.4499999997</v>
      </c>
      <c r="F27" s="33">
        <f t="shared" si="6"/>
        <v>-12090.43</v>
      </c>
      <c r="G27" s="33">
        <f t="shared" si="6"/>
        <v>1261962.46</v>
      </c>
      <c r="H27" s="33">
        <f t="shared" si="6"/>
        <v>471205.85000000003</v>
      </c>
      <c r="I27" s="33">
        <f t="shared" si="6"/>
        <v>489637.65</v>
      </c>
      <c r="J27" s="33">
        <f t="shared" si="6"/>
        <v>1259930.5</v>
      </c>
      <c r="K27" s="33">
        <f t="shared" si="6"/>
        <v>1516070.6199999999</v>
      </c>
      <c r="L27" s="33">
        <f aca="true" t="shared" si="7" ref="L27:L33">SUM(B27:K27)</f>
        <v>10573568.319999998</v>
      </c>
      <c r="M27"/>
    </row>
    <row r="28" spans="1:13" ht="18.75" customHeight="1">
      <c r="A28" s="27" t="s">
        <v>30</v>
      </c>
      <c r="B28" s="33">
        <f>B29+B30+B31+B32</f>
        <v>-20992.4</v>
      </c>
      <c r="C28" s="33">
        <f aca="true" t="shared" si="8" ref="C28:K28">C29+C30+C31+C32</f>
        <v>-25946.8</v>
      </c>
      <c r="D28" s="33">
        <f t="shared" si="8"/>
        <v>-74254.4</v>
      </c>
      <c r="E28" s="33">
        <f t="shared" si="8"/>
        <v>-61639.6</v>
      </c>
      <c r="F28" s="33">
        <f t="shared" si="8"/>
        <v>-55519.2</v>
      </c>
      <c r="G28" s="33">
        <f t="shared" si="8"/>
        <v>-36933.6</v>
      </c>
      <c r="H28" s="33">
        <f t="shared" si="8"/>
        <v>-16759.6</v>
      </c>
      <c r="I28" s="33">
        <f t="shared" si="8"/>
        <v>-32702.510000000002</v>
      </c>
      <c r="J28" s="33">
        <f t="shared" si="8"/>
        <v>-21498.4</v>
      </c>
      <c r="K28" s="33">
        <f t="shared" si="8"/>
        <v>-47247.2</v>
      </c>
      <c r="L28" s="33">
        <f t="shared" si="7"/>
        <v>-393493.70999999996</v>
      </c>
      <c r="M28"/>
    </row>
    <row r="29" spans="1:13" s="36" customFormat="1" ht="18.75" customHeight="1">
      <c r="A29" s="34" t="s">
        <v>57</v>
      </c>
      <c r="B29" s="33">
        <f>-ROUND((B9)*$E$3,2)</f>
        <v>-20992.4</v>
      </c>
      <c r="C29" s="33">
        <f aca="true" t="shared" si="9" ref="C29:K29">-ROUND((C9)*$E$3,2)</f>
        <v>-25946.8</v>
      </c>
      <c r="D29" s="33">
        <f t="shared" si="9"/>
        <v>-74254.4</v>
      </c>
      <c r="E29" s="33">
        <f t="shared" si="9"/>
        <v>-61639.6</v>
      </c>
      <c r="F29" s="33">
        <f t="shared" si="9"/>
        <v>-55519.2</v>
      </c>
      <c r="G29" s="33">
        <f t="shared" si="9"/>
        <v>-36933.6</v>
      </c>
      <c r="H29" s="33">
        <f t="shared" si="9"/>
        <v>-16759.6</v>
      </c>
      <c r="I29" s="33">
        <f t="shared" si="9"/>
        <v>-22875.6</v>
      </c>
      <c r="J29" s="33">
        <f t="shared" si="9"/>
        <v>-21498.4</v>
      </c>
      <c r="K29" s="33">
        <f t="shared" si="9"/>
        <v>-47247.2</v>
      </c>
      <c r="L29" s="33">
        <f t="shared" si="7"/>
        <v>-383666.79999999993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-709.58</v>
      </c>
      <c r="J31" s="17">
        <v>0</v>
      </c>
      <c r="K31" s="17">
        <v>0</v>
      </c>
      <c r="L31" s="33">
        <f t="shared" si="7"/>
        <v>-709.58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-9117.33</v>
      </c>
      <c r="J32" s="17">
        <v>0</v>
      </c>
      <c r="K32" s="17">
        <v>0</v>
      </c>
      <c r="L32" s="33">
        <f t="shared" si="7"/>
        <v>-9117.33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1776741.17</v>
      </c>
      <c r="C46" s="33">
        <v>672344.29</v>
      </c>
      <c r="D46" s="33">
        <v>1653698.1300000004</v>
      </c>
      <c r="E46" s="33">
        <v>1694088.2399999998</v>
      </c>
      <c r="F46" s="33">
        <v>43428.77</v>
      </c>
      <c r="G46" s="33">
        <v>1298896.06</v>
      </c>
      <c r="H46" s="33">
        <v>496643.2</v>
      </c>
      <c r="I46" s="33">
        <v>522340.16000000003</v>
      </c>
      <c r="J46" s="33">
        <v>1281428.9</v>
      </c>
      <c r="K46" s="33">
        <v>1563317.8199999998</v>
      </c>
      <c r="L46" s="33">
        <f t="shared" si="11"/>
        <v>11002926.74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2193690.75</v>
      </c>
      <c r="C48" s="41">
        <f aca="true" t="shared" si="12" ref="C48:K48">IF(C17+C27+C40+C49&lt;0,0,C17+C27+C49)</f>
        <v>1010777.1699999999</v>
      </c>
      <c r="D48" s="41">
        <f t="shared" si="12"/>
        <v>2796059.8400000003</v>
      </c>
      <c r="E48" s="41">
        <f t="shared" si="12"/>
        <v>2600892.2799999993</v>
      </c>
      <c r="F48" s="41">
        <f t="shared" si="12"/>
        <v>1034009.2299999999</v>
      </c>
      <c r="G48" s="41">
        <f t="shared" si="12"/>
        <v>1852868.0099999998</v>
      </c>
      <c r="H48" s="41">
        <f t="shared" si="12"/>
        <v>798690.76</v>
      </c>
      <c r="I48" s="41">
        <f t="shared" si="12"/>
        <v>932615.22</v>
      </c>
      <c r="J48" s="41">
        <f t="shared" si="12"/>
        <v>1754644.11</v>
      </c>
      <c r="K48" s="41">
        <f t="shared" si="12"/>
        <v>2136372.33</v>
      </c>
      <c r="L48" s="42">
        <f>SUM(B48:K48)</f>
        <v>17110619.7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2193690.75</v>
      </c>
      <c r="C54" s="41">
        <f aca="true" t="shared" si="14" ref="C54:J54">SUM(C55:C66)</f>
        <v>1010777.17</v>
      </c>
      <c r="D54" s="41">
        <f t="shared" si="14"/>
        <v>2796059.84</v>
      </c>
      <c r="E54" s="41">
        <f t="shared" si="14"/>
        <v>2600892.28</v>
      </c>
      <c r="F54" s="41">
        <f t="shared" si="14"/>
        <v>1034009.23</v>
      </c>
      <c r="G54" s="41">
        <f t="shared" si="14"/>
        <v>1852868.01</v>
      </c>
      <c r="H54" s="41">
        <f t="shared" si="14"/>
        <v>798690.76</v>
      </c>
      <c r="I54" s="41">
        <f>SUM(I55:I69)</f>
        <v>932615.22</v>
      </c>
      <c r="J54" s="41">
        <f t="shared" si="14"/>
        <v>1754644.11</v>
      </c>
      <c r="K54" s="41">
        <f>SUM(K55:K68)</f>
        <v>2136372.33</v>
      </c>
      <c r="L54" s="46">
        <f>SUM(B54:K54)</f>
        <v>17110619.7</v>
      </c>
      <c r="M54" s="40"/>
    </row>
    <row r="55" spans="1:13" ht="18.75" customHeight="1">
      <c r="A55" s="47" t="s">
        <v>50</v>
      </c>
      <c r="B55" s="48">
        <v>2193690.75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2193690.75</v>
      </c>
      <c r="M55" s="40"/>
    </row>
    <row r="56" spans="1:12" ht="18.75" customHeight="1">
      <c r="A56" s="47" t="s">
        <v>60</v>
      </c>
      <c r="B56" s="17">
        <v>0</v>
      </c>
      <c r="C56" s="48">
        <v>884795.06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884795.06</v>
      </c>
    </row>
    <row r="57" spans="1:12" ht="18.75" customHeight="1">
      <c r="A57" s="47" t="s">
        <v>61</v>
      </c>
      <c r="B57" s="17">
        <v>0</v>
      </c>
      <c r="C57" s="48">
        <v>125982.10999999999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125982.10999999999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2796059.84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2796059.84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2600892.28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2600892.28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1034009.23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1034009.23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1852868.01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1852868.01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798690.76</v>
      </c>
      <c r="I62" s="17">
        <v>0</v>
      </c>
      <c r="J62" s="17">
        <v>0</v>
      </c>
      <c r="K62" s="17">
        <v>0</v>
      </c>
      <c r="L62" s="46">
        <f t="shared" si="15"/>
        <v>798690.76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1754644.11</v>
      </c>
      <c r="K64" s="17">
        <v>0</v>
      </c>
      <c r="L64" s="46">
        <f t="shared" si="15"/>
        <v>1754644.11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1352909.38</v>
      </c>
      <c r="L65" s="46">
        <f t="shared" si="15"/>
        <v>1352909.38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783462.95</v>
      </c>
      <c r="L66" s="46">
        <f t="shared" si="15"/>
        <v>783462.95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932615.22</v>
      </c>
      <c r="J69" s="53">
        <v>0</v>
      </c>
      <c r="K69" s="53">
        <v>0</v>
      </c>
      <c r="L69" s="51">
        <f>SUM(B69:K69)</f>
        <v>932615.22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2021-02-23T13:50:07Z</dcterms:modified>
  <cp:category/>
  <cp:version/>
  <cp:contentType/>
  <cp:contentStatus/>
</cp:coreProperties>
</file>