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<sst xmlns="http://schemas.openxmlformats.org/spreadsheetml/2006/main" count="79" uniqueCount="78">
  <si>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</si>
  <si>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</si>
  <si>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</si>
  <si>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</si>
  <si>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</si>
  <si>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</si>
  <si>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</si>
  <si>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</si>
  <si>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</si>
  <si>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</si>
  <si>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</si>
  <si>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</si>
  <si>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</si>
  <si>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</si>
  <si>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</si>
  <si>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</si>
  <si>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</si>
  <si>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</si>
  <si>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</si>
  <si>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</si>
  <si>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</si>
  <si>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</si>
  <si>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</si>
  <si>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</si>
  <si>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</si>
  <si>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</si>
  <si>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</si>
  <si>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</si>
  <si>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</si>
  <si>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</si>
  <si>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</si>
  <si>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</si>
  <si>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</si>
  <si>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</si>
  <si>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</si>
  <si>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</si>
  <si>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</si>
  <si>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</si>
  <si>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</si>
  <si>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</si>
  <si>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</si>
  <si>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</si>
  <si>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</si>
  <si>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</si>
  <si>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</si>
  <si>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</si>
  <si>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</si>
  <si>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</si>
  <si>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</si>
  <si>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</si>
  <si>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</si>
  <si>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</si>
  <si>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</si>
  <si>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</si>
  <si>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</si>
  <si>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</si>
  <si>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</si>
  <si>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</si>
  <si>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</si>
  <si>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</si>
  <si>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</si>
  <si>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</si>
  <si>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</si>
  <si>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</si>
  <si>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</si>
  <si>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</si>
  <si>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</si>
  <si>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</si>
  <si>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</si>
  <si>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</si>
  <si>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</si>
  <si>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</si>
  <si>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</si>
  <si>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</si>
  <si>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</si>
  <si>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</si>
  <si>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10/02/21 - VENCIMENTO 19/02/21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</si>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</sst>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66603</v>
      </c>
      <c r="C7" s="10">
        <f>C8+C11</f>
        <v>82573</v>
      </c>
      <c r="D7" s="10">
        <f aca="true" t="shared" si="0" ref="D7:K7">D8+D11</f>
        <v>231216</v>
      </c>
      <c r="E7" s="10">
        <f t="shared" si="0"/>
        <v>207182</v>
      </c>
      <c r="F7" s="10">
        <f t="shared" si="0"/>
        <v>209827</v>
      </c>
      <c r="G7" s="10">
        <f t="shared" si="0"/>
        <v>109430</v>
      </c>
      <c r="H7" s="10">
        <f t="shared" si="0"/>
        <v>57331</v>
      </c>
      <c r="I7" s="10">
        <f t="shared" si="0"/>
        <v>99947</v>
      </c>
      <c r="J7" s="10">
        <f t="shared" si="0"/>
        <v>81239</v>
      </c>
      <c r="K7" s="10">
        <f t="shared" si="0"/>
        <v>168281</v>
      </c>
      <c r="L7" s="10">
        <f>SUM(B7:K7)</f>
        <v>1313629</v>
      </c>
      <c r="M7" s="11"/>
    </row>
    <row r="8" spans="1:13" ht="17.25" customHeight="1">
      <c r="A8" s="12" t="s">
        <v>18</v>
      </c>
      <c r="B8" s="13">
        <f>B9+B10</f>
        <v>5205</v>
      </c>
      <c r="C8" s="13">
        <f aca="true" t="shared" si="1" ref="C8:K8">C9+C10</f>
        <v>6343</v>
      </c>
      <c r="D8" s="13">
        <f t="shared" si="1"/>
        <v>17519</v>
      </c>
      <c r="E8" s="13">
        <f t="shared" si="1"/>
        <v>14406</v>
      </c>
      <c r="F8" s="13">
        <f t="shared" si="1"/>
        <v>13151</v>
      </c>
      <c r="G8" s="13">
        <f t="shared" si="1"/>
        <v>8602</v>
      </c>
      <c r="H8" s="13">
        <f t="shared" si="1"/>
        <v>3947</v>
      </c>
      <c r="I8" s="13">
        <f t="shared" si="1"/>
        <v>5141</v>
      </c>
      <c r="J8" s="13">
        <f t="shared" si="1"/>
        <v>5238</v>
      </c>
      <c r="K8" s="13">
        <f t="shared" si="1"/>
        <v>10980</v>
      </c>
      <c r="L8" s="13">
        <f>SUM(B8:K8)</f>
        <v>90532</v>
      </c>
      <c r="M8"/>
    </row>
    <row r="9" spans="1:13" ht="17.25" customHeight="1">
      <c r="A9" s="14" t="s">
        <v>19</v>
      </c>
      <c r="B9" s="15">
        <v>5205</v>
      </c>
      <c r="C9" s="15">
        <v>6343</v>
      </c>
      <c r="D9" s="15">
        <v>17519</v>
      </c>
      <c r="E9" s="15">
        <v>14406</v>
      </c>
      <c r="F9" s="15">
        <v>13151</v>
      </c>
      <c r="G9" s="15">
        <v>8602</v>
      </c>
      <c r="H9" s="15">
        <v>3946</v>
      </c>
      <c r="I9" s="15">
        <v>5141</v>
      </c>
      <c r="J9" s="15">
        <v>5238</v>
      </c>
      <c r="K9" s="15">
        <v>10980</v>
      </c>
      <c r="L9" s="13">
        <f>SUM(B9:K9)</f>
        <v>90531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61398</v>
      </c>
      <c r="C11" s="15">
        <v>76230</v>
      </c>
      <c r="D11" s="15">
        <v>213697</v>
      </c>
      <c r="E11" s="15">
        <v>192776</v>
      </c>
      <c r="F11" s="15">
        <v>196676</v>
      </c>
      <c r="G11" s="15">
        <v>100828</v>
      </c>
      <c r="H11" s="15">
        <v>53384</v>
      </c>
      <c r="I11" s="15">
        <v>94806</v>
      </c>
      <c r="J11" s="15">
        <v>76001</v>
      </c>
      <c r="K11" s="15">
        <v>157301</v>
      </c>
      <c r="L11" s="13">
        <f>SUM(B11:K11)</f>
        <v>1223097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1.193237383820909</v>
      </c>
      <c r="C15" s="22">
        <v>1.431026135664287</v>
      </c>
      <c r="D15" s="22">
        <v>1.412692792832495</v>
      </c>
      <c r="E15" s="22">
        <v>1.25981422007291</v>
      </c>
      <c r="F15" s="22">
        <v>1.496512559581533</v>
      </c>
      <c r="G15" s="22">
        <v>1.454344586495646</v>
      </c>
      <c r="H15" s="22">
        <v>1.408252299924941</v>
      </c>
      <c r="I15" s="22">
        <v>1.334240508930332</v>
      </c>
      <c r="J15" s="22">
        <v>1.684167507827112</v>
      </c>
      <c r="K15" s="22">
        <v>1.244297312517816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464132.7</v>
      </c>
      <c r="C17" s="25">
        <f aca="true" t="shared" si="2" ref="C17:K17">C18+C19+C20+C21+C22+C23+C24</f>
        <v>368814.05</v>
      </c>
      <c r="D17" s="25">
        <f t="shared" si="2"/>
        <v>1221479.9</v>
      </c>
      <c r="E17" s="25">
        <f t="shared" si="2"/>
        <v>980724.41</v>
      </c>
      <c r="F17" s="25">
        <f t="shared" si="2"/>
        <v>1054964.5399999998</v>
      </c>
      <c r="G17" s="25">
        <f t="shared" si="2"/>
        <v>590785.26</v>
      </c>
      <c r="H17" s="25">
        <f t="shared" si="2"/>
        <v>329069.25000000006</v>
      </c>
      <c r="I17" s="25">
        <f t="shared" si="2"/>
        <v>443674.64</v>
      </c>
      <c r="J17" s="25">
        <f t="shared" si="2"/>
        <v>496672.58999999997</v>
      </c>
      <c r="K17" s="25">
        <f t="shared" si="2"/>
        <v>621332.7699999999</v>
      </c>
      <c r="L17" s="25">
        <f>L18+L19+L20+L21+L22+L23+L24</f>
        <v>6571650.109999999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386836.88</v>
      </c>
      <c r="C18" s="33">
        <f t="shared" si="3"/>
        <v>252780.72</v>
      </c>
      <c r="D18" s="33">
        <f t="shared" si="3"/>
        <v>842967.29</v>
      </c>
      <c r="E18" s="33">
        <f t="shared" si="3"/>
        <v>763880.03</v>
      </c>
      <c r="F18" s="33">
        <f t="shared" si="3"/>
        <v>684833.36</v>
      </c>
      <c r="G18" s="33">
        <f t="shared" si="3"/>
        <v>392470.7</v>
      </c>
      <c r="H18" s="33">
        <f t="shared" si="3"/>
        <v>226549.18</v>
      </c>
      <c r="I18" s="33">
        <f t="shared" si="3"/>
        <v>328036.05</v>
      </c>
      <c r="J18" s="33">
        <f t="shared" si="3"/>
        <v>287090.5</v>
      </c>
      <c r="K18" s="33">
        <f t="shared" si="3"/>
        <v>485541.17</v>
      </c>
      <c r="L18" s="33">
        <f aca="true" t="shared" si="4" ref="L18:L24">SUM(B18:K18)</f>
        <v>4650985.88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74751.35</v>
      </c>
      <c r="C19" s="33">
        <f t="shared" si="5"/>
        <v>108955.1</v>
      </c>
      <c r="D19" s="33">
        <f t="shared" si="5"/>
        <v>347886.53</v>
      </c>
      <c r="E19" s="33">
        <f t="shared" si="5"/>
        <v>198466.89</v>
      </c>
      <c r="F19" s="33">
        <f t="shared" si="5"/>
        <v>340028.36</v>
      </c>
      <c r="G19" s="33">
        <f t="shared" si="5"/>
        <v>178316.94</v>
      </c>
      <c r="H19" s="33">
        <f t="shared" si="5"/>
        <v>92489.22</v>
      </c>
      <c r="I19" s="33">
        <f t="shared" si="5"/>
        <v>109642.94</v>
      </c>
      <c r="J19" s="33">
        <f t="shared" si="5"/>
        <v>196417.99</v>
      </c>
      <c r="K19" s="33">
        <f t="shared" si="5"/>
        <v>118616.4</v>
      </c>
      <c r="L19" s="33">
        <f t="shared" si="4"/>
        <v>1765571.7199999997</v>
      </c>
      <c r="M19"/>
    </row>
    <row r="20" spans="1:13" ht="17.25" customHeight="1">
      <c r="A20" s="27" t="s">
        <v>26</v>
      </c>
      <c r="B20" s="33">
        <v>1317.21</v>
      </c>
      <c r="C20" s="33">
        <v>5593.29</v>
      </c>
      <c r="D20" s="33">
        <v>27656.2</v>
      </c>
      <c r="E20" s="33">
        <v>20884.61</v>
      </c>
      <c r="F20" s="33">
        <v>28617.88</v>
      </c>
      <c r="G20" s="33">
        <v>20168.66</v>
      </c>
      <c r="H20" s="33">
        <v>11453.52</v>
      </c>
      <c r="I20" s="33">
        <v>4510.71</v>
      </c>
      <c r="J20" s="33">
        <v>10194.22</v>
      </c>
      <c r="K20" s="33">
        <v>14205.32</v>
      </c>
      <c r="L20" s="33">
        <f t="shared" si="4"/>
        <v>144601.62000000002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-45039.770000000004</v>
      </c>
      <c r="C27" s="33">
        <f t="shared" si="6"/>
        <v>-27909.2</v>
      </c>
      <c r="D27" s="33">
        <f t="shared" si="6"/>
        <v>-77083.6</v>
      </c>
      <c r="E27" s="33">
        <f t="shared" si="6"/>
        <v>-68435.59</v>
      </c>
      <c r="F27" s="33">
        <f t="shared" si="6"/>
        <v>-57864.4</v>
      </c>
      <c r="G27" s="33">
        <f t="shared" si="6"/>
        <v>-37848.8</v>
      </c>
      <c r="H27" s="33">
        <f t="shared" si="6"/>
        <v>-26040.15</v>
      </c>
      <c r="I27" s="33">
        <f t="shared" si="6"/>
        <v>-31931.97</v>
      </c>
      <c r="J27" s="33">
        <f t="shared" si="6"/>
        <v>-23047.2</v>
      </c>
      <c r="K27" s="33">
        <f t="shared" si="6"/>
        <v>-48312</v>
      </c>
      <c r="L27" s="33">
        <f aca="true" t="shared" si="7" ref="L27:L33">SUM(B27:K27)</f>
        <v>-443512.68</v>
      </c>
      <c r="M27"/>
    </row>
    <row r="28" spans="1:13" ht="18.75" customHeight="1">
      <c r="A28" s="27" t="s">
        <v>30</v>
      </c>
      <c r="B28" s="33">
        <f>B29+B30+B31+B32</f>
        <v>-22902</v>
      </c>
      <c r="C28" s="33">
        <f aca="true" t="shared" si="8" ref="C28:K28">C29+C30+C31+C32</f>
        <v>-27909.2</v>
      </c>
      <c r="D28" s="33">
        <f t="shared" si="8"/>
        <v>-77083.6</v>
      </c>
      <c r="E28" s="33">
        <f t="shared" si="8"/>
        <v>-63386.4</v>
      </c>
      <c r="F28" s="33">
        <f t="shared" si="8"/>
        <v>-57864.4</v>
      </c>
      <c r="G28" s="33">
        <f t="shared" si="8"/>
        <v>-37848.8</v>
      </c>
      <c r="H28" s="33">
        <f t="shared" si="8"/>
        <v>-17362.4</v>
      </c>
      <c r="I28" s="33">
        <f t="shared" si="8"/>
        <v>-31931.97</v>
      </c>
      <c r="J28" s="33">
        <f t="shared" si="8"/>
        <v>-23047.2</v>
      </c>
      <c r="K28" s="33">
        <f t="shared" si="8"/>
        <v>-48312</v>
      </c>
      <c r="L28" s="33">
        <f t="shared" si="7"/>
        <v>-407647.97000000003</v>
      </c>
      <c r="M28"/>
    </row>
    <row r="29" spans="1:13" s="36" customFormat="1" ht="18.75" customHeight="1">
      <c r="A29" s="34" t="s">
        <v>58</v>
      </c>
      <c r="B29" s="33">
        <f>-ROUND((B9)*$E$3,2)</f>
        <v>-22902</v>
      </c>
      <c r="C29" s="33">
        <f aca="true" t="shared" si="9" ref="C29:K29">-ROUND((C9)*$E$3,2)</f>
        <v>-27909.2</v>
      </c>
      <c r="D29" s="33">
        <f t="shared" si="9"/>
        <v>-77083.6</v>
      </c>
      <c r="E29" s="33">
        <f t="shared" si="9"/>
        <v>-63386.4</v>
      </c>
      <c r="F29" s="33">
        <f t="shared" si="9"/>
        <v>-57864.4</v>
      </c>
      <c r="G29" s="33">
        <f t="shared" si="9"/>
        <v>-37848.8</v>
      </c>
      <c r="H29" s="33">
        <f t="shared" si="9"/>
        <v>-17362.4</v>
      </c>
      <c r="I29" s="33">
        <f t="shared" si="9"/>
        <v>-22620.4</v>
      </c>
      <c r="J29" s="33">
        <f t="shared" si="9"/>
        <v>-23047.2</v>
      </c>
      <c r="K29" s="33">
        <f t="shared" si="9"/>
        <v>-48312</v>
      </c>
      <c r="L29" s="33">
        <f t="shared" si="7"/>
        <v>-398336.4000000001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-467.42</v>
      </c>
      <c r="J31" s="17">
        <v>0</v>
      </c>
      <c r="K31" s="17">
        <v>0</v>
      </c>
      <c r="L31" s="33">
        <f t="shared" si="7"/>
        <v>-467.42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-8844.15</v>
      </c>
      <c r="J32" s="17">
        <v>0</v>
      </c>
      <c r="K32" s="17">
        <v>0</v>
      </c>
      <c r="L32" s="33">
        <f t="shared" si="7"/>
        <v>-8844.15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419092.93</v>
      </c>
      <c r="C48" s="41">
        <f aca="true" t="shared" si="12" ref="C48:K48">IF(C17+C27+C40+C49&lt;0,0,C17+C27+C49)</f>
        <v>340904.85</v>
      </c>
      <c r="D48" s="41">
        <f t="shared" si="12"/>
        <v>1144396.2999999998</v>
      </c>
      <c r="E48" s="41">
        <f t="shared" si="12"/>
        <v>912288.8200000001</v>
      </c>
      <c r="F48" s="41">
        <f t="shared" si="12"/>
        <v>997100.1399999998</v>
      </c>
      <c r="G48" s="41">
        <f t="shared" si="12"/>
        <v>552936.46</v>
      </c>
      <c r="H48" s="41">
        <f t="shared" si="12"/>
        <v>303029.10000000003</v>
      </c>
      <c r="I48" s="41">
        <f t="shared" si="12"/>
        <v>411742.67000000004</v>
      </c>
      <c r="J48" s="41">
        <f t="shared" si="12"/>
        <v>473625.38999999996</v>
      </c>
      <c r="K48" s="41">
        <f t="shared" si="12"/>
        <v>573020.7699999999</v>
      </c>
      <c r="L48" s="42">
        <f>SUM(B48:K48)</f>
        <v>6128137.429999999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419092.93</v>
      </c>
      <c r="C54" s="41">
        <f aca="true" t="shared" si="14" ref="C54:J54">SUM(C55:C66)</f>
        <v>340904.85000000003</v>
      </c>
      <c r="D54" s="41">
        <f t="shared" si="14"/>
        <v>1144396.3</v>
      </c>
      <c r="E54" s="41">
        <f t="shared" si="14"/>
        <v>912288.83</v>
      </c>
      <c r="F54" s="41">
        <f t="shared" si="14"/>
        <v>997100.15</v>
      </c>
      <c r="G54" s="41">
        <f t="shared" si="14"/>
        <v>552936.45</v>
      </c>
      <c r="H54" s="41">
        <f t="shared" si="14"/>
        <v>303029.1</v>
      </c>
      <c r="I54" s="41">
        <f>SUM(I55:I69)</f>
        <v>411742.67</v>
      </c>
      <c r="J54" s="41">
        <f t="shared" si="14"/>
        <v>473625.38999999996</v>
      </c>
      <c r="K54" s="41">
        <f>SUM(K55:K68)</f>
        <v>573020.78</v>
      </c>
      <c r="L54" s="46">
        <f>SUM(B54:K54)</f>
        <v>6128137.449999999</v>
      </c>
      <c r="M54" s="40"/>
    </row>
    <row r="55" spans="1:13" ht="18.75" customHeight="1">
      <c r="A55" s="47" t="s">
        <v>51</v>
      </c>
      <c r="B55" s="48">
        <v>370310.51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370310.51</v>
      </c>
      <c r="M55" s="40"/>
    </row>
    <row r="56" spans="1:12" ht="18.75" customHeight="1">
      <c r="A56" s="47" t="s">
        <v>61</v>
      </c>
      <c r="B56" s="17">
        <v>0</v>
      </c>
      <c r="C56" s="48">
        <v>297780.39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297780.39</v>
      </c>
    </row>
    <row r="57" spans="1:12" ht="18.75" customHeight="1">
      <c r="A57" s="47" t="s">
        <v>62</v>
      </c>
      <c r="B57" s="17">
        <v>0</v>
      </c>
      <c r="C57" s="48">
        <v>43124.46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43124.46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1144396.3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1144396.3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912288.83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912288.83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997100.15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997100.15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552936.45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552936.45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303029.1</v>
      </c>
      <c r="I62" s="17">
        <v>0</v>
      </c>
      <c r="J62" s="17">
        <v>0</v>
      </c>
      <c r="K62" s="17">
        <v>0</v>
      </c>
      <c r="L62" s="46">
        <f t="shared" si="15"/>
        <v>303029.1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473625.38999999996</v>
      </c>
      <c r="K64" s="17">
        <v>0</v>
      </c>
      <c r="L64" s="46">
        <f t="shared" si="15"/>
        <v>473625.38999999996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237459.81</v>
      </c>
      <c r="L65" s="46">
        <f t="shared" si="15"/>
        <v>237459.81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253848.21</v>
      </c>
      <c r="L66" s="46">
        <f t="shared" si="15"/>
        <v>253848.21</v>
      </c>
    </row>
    <row r="67" spans="1:12" ht="18.75" customHeight="1">
      <c r="A67" s="47" t="s">
        <v>71</v>
      </c>
      <c r="B67" s="48">
        <v>48782.42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48782.42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81712.76</v>
      </c>
      <c r="L68" s="46">
        <f>SUM(B68:K68)</f>
        <v>81712.76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411742.67</v>
      </c>
      <c r="J69" s="53">
        <v>0</v>
      </c>
      <c r="K69" s="53">
        <v>0</v>
      </c>
      <c r="L69" s="51">
        <f>SUM(B69:K69)</f>
        <v>411742.67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2021-02-18T19:37:13Z</dcterms:modified>
  <cp:category/>
  <cp:version/>
  <cp:contentType/>
  <cp:contentStatus/>
</cp:coreProperties>
</file>