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<sst xmlns="http://schemas.openxmlformats.org/spreadsheetml/2006/main" count="79" uniqueCount="78">
  <si>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</si>
  <si>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</si>
  <si>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</si>
  <si>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</si>
  <si>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</si>
  <si>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</si>
  <si>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</si>
  <si>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</si>
  <si>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</si>
  <si>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</si>
  <si>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</si>
  <si>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</si>
  <si>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</si>
  <si>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</si>
  <si>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</si>
  <si>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</si>
  <si>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</si>
  <si>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</si>
  <si>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</si>
  <si>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</si>
  <si>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</si>
  <si>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</si>
  <si>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</si>
  <si>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</si>
  <si>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</si>
  <si>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</si>
  <si>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</si>
  <si>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</si>
  <si>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</si>
  <si>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</si>
  <si>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</si>
  <si>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</si>
  <si>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</si>
  <si>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</si>
  <si>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</si>
  <si>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</si>
  <si>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</si>
  <si>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</si>
  <si>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</si>
  <si>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</si>
  <si>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</si>
  <si>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</si>
  <si>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</si>
  <si>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</si>
  <si>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</si>
  <si>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</si>
  <si>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</si>
  <si>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</si>
  <si>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</si>
  <si>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</si>
  <si>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</si>
  <si>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</si>
  <si>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</si>
  <si>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</si>
  <si>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</si>
  <si>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</si>
  <si>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</si>
  <si>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</si>
  <si>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</si>
  <si>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</si>
  <si>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</si>
  <si>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</si>
  <si>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</si>
  <si>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</si>
  <si>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</si>
  <si>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</si>
  <si>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</si>
  <si>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</si>
  <si>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</si>
  <si>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</si>
  <si>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</si>
  <si>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</si>
  <si>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</si>
  <si>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</si>
  <si>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</si>
  <si>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</si>
  <si>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09/02/21 - VENCIMENTO 18/02/21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</si>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</sst>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67306</v>
      </c>
      <c r="C7" s="10">
        <f>C8+C11</f>
        <v>82404</v>
      </c>
      <c r="D7" s="10">
        <f aca="true" t="shared" si="0" ref="D7:K7">D8+D11</f>
        <v>231551</v>
      </c>
      <c r="E7" s="10">
        <f t="shared" si="0"/>
        <v>203790</v>
      </c>
      <c r="F7" s="10">
        <f t="shared" si="0"/>
        <v>208597</v>
      </c>
      <c r="G7" s="10">
        <f t="shared" si="0"/>
        <v>108697</v>
      </c>
      <c r="H7" s="10">
        <f t="shared" si="0"/>
        <v>56790</v>
      </c>
      <c r="I7" s="10">
        <f t="shared" si="0"/>
        <v>98511</v>
      </c>
      <c r="J7" s="10">
        <f t="shared" si="0"/>
        <v>79037</v>
      </c>
      <c r="K7" s="10">
        <f t="shared" si="0"/>
        <v>165328</v>
      </c>
      <c r="L7" s="10">
        <f>SUM(B7:K7)</f>
        <v>1302011</v>
      </c>
      <c r="M7" s="11"/>
    </row>
    <row r="8" spans="1:13" ht="17.25" customHeight="1">
      <c r="A8" s="12" t="s">
        <v>18</v>
      </c>
      <c r="B8" s="13">
        <f>B9+B10</f>
        <v>5587</v>
      </c>
      <c r="C8" s="13">
        <f aca="true" t="shared" si="1" ref="C8:K8">C9+C10</f>
        <v>6341</v>
      </c>
      <c r="D8" s="13">
        <f t="shared" si="1"/>
        <v>17666</v>
      </c>
      <c r="E8" s="13">
        <f t="shared" si="1"/>
        <v>14553</v>
      </c>
      <c r="F8" s="13">
        <f t="shared" si="1"/>
        <v>13103</v>
      </c>
      <c r="G8" s="13">
        <f t="shared" si="1"/>
        <v>8672</v>
      </c>
      <c r="H8" s="13">
        <f t="shared" si="1"/>
        <v>4094</v>
      </c>
      <c r="I8" s="13">
        <f t="shared" si="1"/>
        <v>5145</v>
      </c>
      <c r="J8" s="13">
        <f t="shared" si="1"/>
        <v>5099</v>
      </c>
      <c r="K8" s="13">
        <f t="shared" si="1"/>
        <v>10787</v>
      </c>
      <c r="L8" s="13">
        <f>SUM(B8:K8)</f>
        <v>91047</v>
      </c>
      <c r="M8"/>
    </row>
    <row r="9" spans="1:13" ht="17.25" customHeight="1">
      <c r="A9" s="14" t="s">
        <v>19</v>
      </c>
      <c r="B9" s="15">
        <v>5586</v>
      </c>
      <c r="C9" s="15">
        <v>6341</v>
      </c>
      <c r="D9" s="15">
        <v>17666</v>
      </c>
      <c r="E9" s="15">
        <v>14553</v>
      </c>
      <c r="F9" s="15">
        <v>13103</v>
      </c>
      <c r="G9" s="15">
        <v>8672</v>
      </c>
      <c r="H9" s="15">
        <v>4091</v>
      </c>
      <c r="I9" s="15">
        <v>5145</v>
      </c>
      <c r="J9" s="15">
        <v>5099</v>
      </c>
      <c r="K9" s="15">
        <v>10787</v>
      </c>
      <c r="L9" s="13">
        <f>SUM(B9:K9)</f>
        <v>91043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61719</v>
      </c>
      <c r="C11" s="15">
        <v>76063</v>
      </c>
      <c r="D11" s="15">
        <v>213885</v>
      </c>
      <c r="E11" s="15">
        <v>189237</v>
      </c>
      <c r="F11" s="15">
        <v>195494</v>
      </c>
      <c r="G11" s="15">
        <v>100025</v>
      </c>
      <c r="H11" s="15">
        <v>52696</v>
      </c>
      <c r="I11" s="15">
        <v>93366</v>
      </c>
      <c r="J11" s="15">
        <v>73938</v>
      </c>
      <c r="K11" s="15">
        <v>154541</v>
      </c>
      <c r="L11" s="13">
        <f>SUM(B11:K11)</f>
        <v>1210964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1.187744502226101</v>
      </c>
      <c r="C15" s="22">
        <v>1.433516369609094</v>
      </c>
      <c r="D15" s="22">
        <v>1.410856053576951</v>
      </c>
      <c r="E15" s="22">
        <v>1.271468464755437</v>
      </c>
      <c r="F15" s="22">
        <v>1.501229460474644</v>
      </c>
      <c r="G15" s="22">
        <v>1.457269716921053</v>
      </c>
      <c r="H15" s="22">
        <v>1.420499827275365</v>
      </c>
      <c r="I15" s="22">
        <v>1.351022847707204</v>
      </c>
      <c r="J15" s="22">
        <v>1.725870497192086</v>
      </c>
      <c r="K15" s="22">
        <v>1.26328113546274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466973.04</v>
      </c>
      <c r="C17" s="25">
        <f aca="true" t="shared" si="2" ref="C17:K17">C18+C19+C20+C21+C22+C23+C24</f>
        <v>368837.22</v>
      </c>
      <c r="D17" s="25">
        <f t="shared" si="2"/>
        <v>1221776.39</v>
      </c>
      <c r="E17" s="25">
        <f t="shared" si="2"/>
        <v>973179.53</v>
      </c>
      <c r="F17" s="25">
        <f t="shared" si="2"/>
        <v>1052073.43</v>
      </c>
      <c r="G17" s="25">
        <f t="shared" si="2"/>
        <v>587821.34</v>
      </c>
      <c r="H17" s="25">
        <f t="shared" si="2"/>
        <v>328680.95</v>
      </c>
      <c r="I17" s="25">
        <f t="shared" si="2"/>
        <v>442677.03</v>
      </c>
      <c r="J17" s="25">
        <f t="shared" si="2"/>
        <v>494899.24999999994</v>
      </c>
      <c r="K17" s="25">
        <f t="shared" si="2"/>
        <v>619627.91</v>
      </c>
      <c r="L17" s="25">
        <f>L18+L19+L20+L21+L22+L23+L24</f>
        <v>6556546.090000001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390919.98</v>
      </c>
      <c r="C18" s="33">
        <f t="shared" si="3"/>
        <v>252263.37</v>
      </c>
      <c r="D18" s="33">
        <f t="shared" si="3"/>
        <v>844188.64</v>
      </c>
      <c r="E18" s="33">
        <f t="shared" si="3"/>
        <v>751373.73</v>
      </c>
      <c r="F18" s="33">
        <f t="shared" si="3"/>
        <v>680818.89</v>
      </c>
      <c r="G18" s="33">
        <f t="shared" si="3"/>
        <v>389841.79</v>
      </c>
      <c r="H18" s="33">
        <f t="shared" si="3"/>
        <v>224411.36</v>
      </c>
      <c r="I18" s="33">
        <f t="shared" si="3"/>
        <v>323322.95</v>
      </c>
      <c r="J18" s="33">
        <f t="shared" si="3"/>
        <v>279308.85</v>
      </c>
      <c r="K18" s="33">
        <f t="shared" si="3"/>
        <v>477020.88</v>
      </c>
      <c r="L18" s="33">
        <f aca="true" t="shared" si="4" ref="L18:L24">SUM(B18:K18)</f>
        <v>4613470.44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73393.08</v>
      </c>
      <c r="C19" s="33">
        <f t="shared" si="5"/>
        <v>109360.3</v>
      </c>
      <c r="D19" s="33">
        <f t="shared" si="5"/>
        <v>346840.01</v>
      </c>
      <c r="E19" s="33">
        <f t="shared" si="5"/>
        <v>203974.27</v>
      </c>
      <c r="F19" s="33">
        <f t="shared" si="5"/>
        <v>341246.48</v>
      </c>
      <c r="G19" s="33">
        <f t="shared" si="5"/>
        <v>178262.84</v>
      </c>
      <c r="H19" s="33">
        <f t="shared" si="5"/>
        <v>94364.94</v>
      </c>
      <c r="I19" s="33">
        <f t="shared" si="5"/>
        <v>113493.74</v>
      </c>
      <c r="J19" s="33">
        <f t="shared" si="5"/>
        <v>202742.05</v>
      </c>
      <c r="K19" s="33">
        <f t="shared" si="5"/>
        <v>125590.6</v>
      </c>
      <c r="L19" s="33">
        <f t="shared" si="4"/>
        <v>1789268.3100000003</v>
      </c>
      <c r="M19"/>
    </row>
    <row r="20" spans="1:13" ht="17.25" customHeight="1">
      <c r="A20" s="27" t="s">
        <v>26</v>
      </c>
      <c r="B20" s="33">
        <v>1432.72</v>
      </c>
      <c r="C20" s="33">
        <v>5728.61</v>
      </c>
      <c r="D20" s="33">
        <v>27777.86</v>
      </c>
      <c r="E20" s="33">
        <v>20478.65</v>
      </c>
      <c r="F20" s="33">
        <v>28523.12</v>
      </c>
      <c r="G20" s="33">
        <v>20018.5</v>
      </c>
      <c r="H20" s="33">
        <v>11327.32</v>
      </c>
      <c r="I20" s="33">
        <v>4375.4</v>
      </c>
      <c r="J20" s="33">
        <v>9878.47</v>
      </c>
      <c r="K20" s="33">
        <v>14046.55</v>
      </c>
      <c r="L20" s="33">
        <f t="shared" si="4"/>
        <v>143587.19999999998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-140</v>
      </c>
      <c r="F23" s="33">
        <v>0</v>
      </c>
      <c r="G23" s="33">
        <v>-130.75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-270.75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-46716.17</v>
      </c>
      <c r="C27" s="33">
        <f t="shared" si="6"/>
        <v>-28217.2</v>
      </c>
      <c r="D27" s="33">
        <f t="shared" si="6"/>
        <v>-78086.79999999999</v>
      </c>
      <c r="E27" s="33">
        <f t="shared" si="6"/>
        <v>-69082.39</v>
      </c>
      <c r="F27" s="33">
        <f t="shared" si="6"/>
        <v>-58049.2</v>
      </c>
      <c r="G27" s="33">
        <f t="shared" si="6"/>
        <v>-38156.8</v>
      </c>
      <c r="H27" s="33">
        <f t="shared" si="6"/>
        <v>-27153.350000000002</v>
      </c>
      <c r="I27" s="33">
        <f t="shared" si="6"/>
        <v>-66680.07</v>
      </c>
      <c r="J27" s="33">
        <f t="shared" si="6"/>
        <v>-22871.199999999997</v>
      </c>
      <c r="K27" s="33">
        <f t="shared" si="6"/>
        <v>-48690.4</v>
      </c>
      <c r="L27" s="33">
        <f aca="true" t="shared" si="7" ref="L27:L33">SUM(B27:K27)</f>
        <v>-483703.58</v>
      </c>
      <c r="M27"/>
    </row>
    <row r="28" spans="1:13" ht="18.75" customHeight="1">
      <c r="A28" s="27" t="s">
        <v>30</v>
      </c>
      <c r="B28" s="33">
        <f>B29+B30+B31+B32</f>
        <v>-24578.4</v>
      </c>
      <c r="C28" s="33">
        <f aca="true" t="shared" si="8" ref="C28:K28">C29+C30+C31+C32</f>
        <v>-27900.4</v>
      </c>
      <c r="D28" s="33">
        <f t="shared" si="8"/>
        <v>-77730.4</v>
      </c>
      <c r="E28" s="33">
        <f t="shared" si="8"/>
        <v>-64033.2</v>
      </c>
      <c r="F28" s="33">
        <f t="shared" si="8"/>
        <v>-57653.2</v>
      </c>
      <c r="G28" s="33">
        <f t="shared" si="8"/>
        <v>-38156.8</v>
      </c>
      <c r="H28" s="33">
        <f t="shared" si="8"/>
        <v>-18000.4</v>
      </c>
      <c r="I28" s="33">
        <f t="shared" si="8"/>
        <v>-66046.47</v>
      </c>
      <c r="J28" s="33">
        <f t="shared" si="8"/>
        <v>-22435.6</v>
      </c>
      <c r="K28" s="33">
        <f t="shared" si="8"/>
        <v>-47462.8</v>
      </c>
      <c r="L28" s="33">
        <f t="shared" si="7"/>
        <v>-443997.67</v>
      </c>
      <c r="M28"/>
    </row>
    <row r="29" spans="1:13" s="36" customFormat="1" ht="18.75" customHeight="1">
      <c r="A29" s="34" t="s">
        <v>58</v>
      </c>
      <c r="B29" s="33">
        <f>-ROUND((B9)*$E$3,2)</f>
        <v>-24578.4</v>
      </c>
      <c r="C29" s="33">
        <f aca="true" t="shared" si="9" ref="C29:K29">-ROUND((C9)*$E$3,2)</f>
        <v>-27900.4</v>
      </c>
      <c r="D29" s="33">
        <f t="shared" si="9"/>
        <v>-77730.4</v>
      </c>
      <c r="E29" s="33">
        <f t="shared" si="9"/>
        <v>-64033.2</v>
      </c>
      <c r="F29" s="33">
        <f t="shared" si="9"/>
        <v>-57653.2</v>
      </c>
      <c r="G29" s="33">
        <f t="shared" si="9"/>
        <v>-38156.8</v>
      </c>
      <c r="H29" s="33">
        <f t="shared" si="9"/>
        <v>-18000.4</v>
      </c>
      <c r="I29" s="33">
        <f t="shared" si="9"/>
        <v>-22638</v>
      </c>
      <c r="J29" s="33">
        <f t="shared" si="9"/>
        <v>-22435.6</v>
      </c>
      <c r="K29" s="33">
        <f t="shared" si="9"/>
        <v>-47462.8</v>
      </c>
      <c r="L29" s="33">
        <f t="shared" si="7"/>
        <v>-400589.19999999995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-2262.32</v>
      </c>
      <c r="J31" s="17">
        <v>0</v>
      </c>
      <c r="K31" s="17">
        <v>0</v>
      </c>
      <c r="L31" s="33">
        <f t="shared" si="7"/>
        <v>-2262.32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-41146.15</v>
      </c>
      <c r="J32" s="17">
        <v>0</v>
      </c>
      <c r="K32" s="17">
        <v>0</v>
      </c>
      <c r="L32" s="33">
        <f t="shared" si="7"/>
        <v>-41146.15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-316.8</v>
      </c>
      <c r="D33" s="38">
        <f t="shared" si="10"/>
        <v>-356.4</v>
      </c>
      <c r="E33" s="38">
        <f t="shared" si="10"/>
        <v>-5049.19</v>
      </c>
      <c r="F33" s="38">
        <f t="shared" si="10"/>
        <v>-396</v>
      </c>
      <c r="G33" s="38">
        <f t="shared" si="10"/>
        <v>0</v>
      </c>
      <c r="H33" s="38">
        <f t="shared" si="10"/>
        <v>-9152.95</v>
      </c>
      <c r="I33" s="38">
        <f t="shared" si="10"/>
        <v>-633.6</v>
      </c>
      <c r="J33" s="38">
        <f t="shared" si="10"/>
        <v>-435.6</v>
      </c>
      <c r="K33" s="38">
        <f t="shared" si="10"/>
        <v>-1227.6</v>
      </c>
      <c r="L33" s="33">
        <f t="shared" si="7"/>
        <v>-39705.909999999996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-316.8</v>
      </c>
      <c r="D38" s="17">
        <v>-356.4</v>
      </c>
      <c r="E38" s="17">
        <v>0</v>
      </c>
      <c r="F38" s="17">
        <v>-396</v>
      </c>
      <c r="G38" s="17">
        <v>0</v>
      </c>
      <c r="H38" s="17">
        <v>-475.2</v>
      </c>
      <c r="I38" s="17">
        <v>-633.6</v>
      </c>
      <c r="J38" s="17">
        <v>-435.6</v>
      </c>
      <c r="K38" s="17">
        <v>-1227.6</v>
      </c>
      <c r="L38" s="30">
        <f t="shared" si="11"/>
        <v>-3841.2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420256.87</v>
      </c>
      <c r="C48" s="41">
        <f aca="true" t="shared" si="12" ref="C48:K48">IF(C17+C27+C40+C49&lt;0,0,C17+C27+C49)</f>
        <v>340620.01999999996</v>
      </c>
      <c r="D48" s="41">
        <f t="shared" si="12"/>
        <v>1143689.5899999999</v>
      </c>
      <c r="E48" s="41">
        <f t="shared" si="12"/>
        <v>904097.14</v>
      </c>
      <c r="F48" s="41">
        <f t="shared" si="12"/>
        <v>994024.23</v>
      </c>
      <c r="G48" s="41">
        <f t="shared" si="12"/>
        <v>549664.5399999999</v>
      </c>
      <c r="H48" s="41">
        <f t="shared" si="12"/>
        <v>301527.60000000003</v>
      </c>
      <c r="I48" s="41">
        <f t="shared" si="12"/>
        <v>375996.96</v>
      </c>
      <c r="J48" s="41">
        <f t="shared" si="12"/>
        <v>472028.04999999993</v>
      </c>
      <c r="K48" s="41">
        <f t="shared" si="12"/>
        <v>570937.51</v>
      </c>
      <c r="L48" s="42">
        <f>SUM(B48:K48)</f>
        <v>6072842.509999999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420256.87</v>
      </c>
      <c r="C54" s="41">
        <f aca="true" t="shared" si="14" ref="C54:J54">SUM(C55:C66)</f>
        <v>340620.01</v>
      </c>
      <c r="D54" s="41">
        <f t="shared" si="14"/>
        <v>1143689.59</v>
      </c>
      <c r="E54" s="41">
        <f t="shared" si="14"/>
        <v>904097.14</v>
      </c>
      <c r="F54" s="41">
        <f t="shared" si="14"/>
        <v>994024.24</v>
      </c>
      <c r="G54" s="41">
        <f t="shared" si="14"/>
        <v>549664.55</v>
      </c>
      <c r="H54" s="41">
        <f t="shared" si="14"/>
        <v>301527.6</v>
      </c>
      <c r="I54" s="41">
        <f>SUM(I55:I69)</f>
        <v>375996.96</v>
      </c>
      <c r="J54" s="41">
        <f t="shared" si="14"/>
        <v>472028.05</v>
      </c>
      <c r="K54" s="41">
        <f>SUM(K55:K68)</f>
        <v>570937.51</v>
      </c>
      <c r="L54" s="46">
        <f>SUM(B54:K54)</f>
        <v>6072842.52</v>
      </c>
      <c r="M54" s="40"/>
    </row>
    <row r="55" spans="1:13" ht="18.75" customHeight="1">
      <c r="A55" s="47" t="s">
        <v>51</v>
      </c>
      <c r="B55" s="48">
        <v>420256.87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420256.87</v>
      </c>
      <c r="M55" s="40"/>
    </row>
    <row r="56" spans="1:12" ht="18.75" customHeight="1">
      <c r="A56" s="47" t="s">
        <v>61</v>
      </c>
      <c r="B56" s="17">
        <v>0</v>
      </c>
      <c r="C56" s="48">
        <v>297190.96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297190.96</v>
      </c>
    </row>
    <row r="57" spans="1:12" ht="18.75" customHeight="1">
      <c r="A57" s="47" t="s">
        <v>62</v>
      </c>
      <c r="B57" s="17">
        <v>0</v>
      </c>
      <c r="C57" s="48">
        <v>43429.05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43429.05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1143689.59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1143689.59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904097.14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904097.14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994024.24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994024.24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549664.55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549664.55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301527.6</v>
      </c>
      <c r="I62" s="17">
        <v>0</v>
      </c>
      <c r="J62" s="17">
        <v>0</v>
      </c>
      <c r="K62" s="17">
        <v>0</v>
      </c>
      <c r="L62" s="46">
        <f t="shared" si="15"/>
        <v>301527.6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472028.05</v>
      </c>
      <c r="K64" s="17">
        <v>0</v>
      </c>
      <c r="L64" s="46">
        <f t="shared" si="15"/>
        <v>472028.05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318811.51</v>
      </c>
      <c r="L65" s="46">
        <f t="shared" si="15"/>
        <v>318811.51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252126</v>
      </c>
      <c r="L66" s="46">
        <f t="shared" si="15"/>
        <v>252126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375996.96</v>
      </c>
      <c r="J69" s="53">
        <v>0</v>
      </c>
      <c r="K69" s="53">
        <v>0</v>
      </c>
      <c r="L69" s="51">
        <f>SUM(B69:K69)</f>
        <v>375996.96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2021-02-17T19:08:58Z</dcterms:modified>
  <cp:category/>
  <cp:version/>
  <cp:contentType/>
  <cp:contentStatus/>
</cp:coreProperties>
</file>