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<sst xmlns="http://schemas.openxmlformats.org/spreadsheetml/2006/main" count="79" uniqueCount="78">
  <si>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</si>
  <si>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</si>
  <si>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</si>
  <si>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</si>
  <si>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</si>
  <si>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</si>
  <si>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</si>
  <si>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</si>
  <si>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</si>
  <si>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</si>
  <si>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</si>
  <si>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</si>
  <si>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</si>
  <si>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</si>
  <si>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</si>
  <si>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</si>
  <si>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</si>
  <si>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</si>
  <si>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</si>
  <si>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</si>
  <si>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</si>
  <si>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</si>
  <si>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</si>
  <si>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</si>
  <si>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</si>
  <si>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</si>
  <si>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</si>
  <si>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</si>
  <si>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</si>
  <si>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</si>
  <si>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</si>
  <si>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</si>
  <si>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</si>
  <si>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</si>
  <si>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</si>
  <si>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</si>
  <si>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</si>
  <si>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</si>
  <si>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</si>
  <si>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</si>
  <si>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</si>
  <si>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</si>
  <si>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</si>
  <si>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</si>
  <si>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</si>
  <si>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</si>
  <si>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</si>
  <si>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</si>
  <si>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</si>
  <si>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</si>
  <si>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</si>
  <si>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</si>
  <si>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</si>
  <si>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</si>
  <si>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</si>
  <si>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</si>
  <si>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</si>
  <si>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</si>
  <si>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</si>
  <si>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</si>
  <si>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</si>
  <si>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</si>
  <si>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</si>
  <si>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</si>
  <si>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</si>
  <si>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</si>
  <si>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</si>
  <si>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</si>
  <si>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</si>
  <si>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</si>
  <si>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</si>
  <si>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</si>
  <si>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</si>
  <si>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</si>
  <si>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</si>
  <si>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</si>
  <si>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08/02/21 - VENCIMENTO 17/02/21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</si>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</sst>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66434</v>
      </c>
      <c r="C7" s="10">
        <f>C8+C11</f>
        <v>80718</v>
      </c>
      <c r="D7" s="10">
        <f aca="true" t="shared" si="0" ref="D7:K7">D8+D11</f>
        <v>224953</v>
      </c>
      <c r="E7" s="10">
        <f t="shared" si="0"/>
        <v>201729</v>
      </c>
      <c r="F7" s="10">
        <f t="shared" si="0"/>
        <v>205298</v>
      </c>
      <c r="G7" s="10">
        <f t="shared" si="0"/>
        <v>106021</v>
      </c>
      <c r="H7" s="10">
        <f t="shared" si="0"/>
        <v>55743</v>
      </c>
      <c r="I7" s="10">
        <f t="shared" si="0"/>
        <v>97012</v>
      </c>
      <c r="J7" s="10">
        <f t="shared" si="0"/>
        <v>77388</v>
      </c>
      <c r="K7" s="10">
        <f t="shared" si="0"/>
        <v>164078</v>
      </c>
      <c r="L7" s="10">
        <f>SUM(B7:K7)</f>
        <v>1279374</v>
      </c>
      <c r="M7" s="11"/>
    </row>
    <row r="8" spans="1:13" ht="17.25" customHeight="1">
      <c r="A8" s="12" t="s">
        <v>18</v>
      </c>
      <c r="B8" s="13">
        <f>B9+B10</f>
        <v>5623</v>
      </c>
      <c r="C8" s="13">
        <f aca="true" t="shared" si="1" ref="C8:K8">C9+C10</f>
        <v>6756</v>
      </c>
      <c r="D8" s="13">
        <f t="shared" si="1"/>
        <v>18940</v>
      </c>
      <c r="E8" s="13">
        <f t="shared" si="1"/>
        <v>15667</v>
      </c>
      <c r="F8" s="13">
        <f t="shared" si="1"/>
        <v>14592</v>
      </c>
      <c r="G8" s="13">
        <f t="shared" si="1"/>
        <v>9268</v>
      </c>
      <c r="H8" s="13">
        <f t="shared" si="1"/>
        <v>4271</v>
      </c>
      <c r="I8" s="13">
        <f t="shared" si="1"/>
        <v>5623</v>
      </c>
      <c r="J8" s="13">
        <f t="shared" si="1"/>
        <v>5317</v>
      </c>
      <c r="K8" s="13">
        <f t="shared" si="1"/>
        <v>11743</v>
      </c>
      <c r="L8" s="13">
        <f>SUM(B8:K8)</f>
        <v>97800</v>
      </c>
      <c r="M8"/>
    </row>
    <row r="9" spans="1:13" ht="17.25" customHeight="1">
      <c r="A9" s="14" t="s">
        <v>19</v>
      </c>
      <c r="B9" s="15">
        <v>5623</v>
      </c>
      <c r="C9" s="15">
        <v>6756</v>
      </c>
      <c r="D9" s="15">
        <v>18940</v>
      </c>
      <c r="E9" s="15">
        <v>15667</v>
      </c>
      <c r="F9" s="15">
        <v>14592</v>
      </c>
      <c r="G9" s="15">
        <v>9268</v>
      </c>
      <c r="H9" s="15">
        <v>4270</v>
      </c>
      <c r="I9" s="15">
        <v>5623</v>
      </c>
      <c r="J9" s="15">
        <v>5317</v>
      </c>
      <c r="K9" s="15">
        <v>11743</v>
      </c>
      <c r="L9" s="13">
        <f>SUM(B9:K9)</f>
        <v>97799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60811</v>
      </c>
      <c r="C11" s="15">
        <v>73962</v>
      </c>
      <c r="D11" s="15">
        <v>206013</v>
      </c>
      <c r="E11" s="15">
        <v>186062</v>
      </c>
      <c r="F11" s="15">
        <v>190706</v>
      </c>
      <c r="G11" s="15">
        <v>96753</v>
      </c>
      <c r="H11" s="15">
        <v>51472</v>
      </c>
      <c r="I11" s="15">
        <v>91389</v>
      </c>
      <c r="J11" s="15">
        <v>72071</v>
      </c>
      <c r="K11" s="15">
        <v>152335</v>
      </c>
      <c r="L11" s="13">
        <f>SUM(B11:K11)</f>
        <v>1181574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1.195657724114787</v>
      </c>
      <c r="C15" s="22">
        <v>1.450985079690816</v>
      </c>
      <c r="D15" s="22">
        <v>1.44609601534866</v>
      </c>
      <c r="E15" s="22">
        <v>1.288282992655116</v>
      </c>
      <c r="F15" s="22">
        <v>1.523964014164847</v>
      </c>
      <c r="G15" s="22">
        <v>1.477995499384474</v>
      </c>
      <c r="H15" s="22">
        <v>1.442969057439666</v>
      </c>
      <c r="I15" s="22">
        <v>1.375479066389546</v>
      </c>
      <c r="J15" s="22">
        <v>1.758546658107622</v>
      </c>
      <c r="K15" s="22">
        <v>1.27517165882164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463828.62</v>
      </c>
      <c r="C17" s="25">
        <f aca="true" t="shared" si="2" ref="C17:K17">C18+C19+C20+C21+C22+C23+C24</f>
        <v>365754.88</v>
      </c>
      <c r="D17" s="25">
        <f t="shared" si="2"/>
        <v>1216892.8499999999</v>
      </c>
      <c r="E17" s="25">
        <f t="shared" si="2"/>
        <v>976254.19</v>
      </c>
      <c r="F17" s="25">
        <f t="shared" si="2"/>
        <v>1051097.48</v>
      </c>
      <c r="G17" s="25">
        <f t="shared" si="2"/>
        <v>580994.1799999999</v>
      </c>
      <c r="H17" s="25">
        <f t="shared" si="2"/>
        <v>327884.03</v>
      </c>
      <c r="I17" s="25">
        <f t="shared" si="2"/>
        <v>444042.65</v>
      </c>
      <c r="J17" s="25">
        <f t="shared" si="2"/>
        <v>493733.13</v>
      </c>
      <c r="K17" s="25">
        <f t="shared" si="2"/>
        <v>620791.07</v>
      </c>
      <c r="L17" s="25">
        <f>L18+L19+L20+L21+L22+L23+L24</f>
        <v>6541273.079999999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385855.32</v>
      </c>
      <c r="C18" s="33">
        <f t="shared" si="3"/>
        <v>247102.01</v>
      </c>
      <c r="D18" s="33">
        <f t="shared" si="3"/>
        <v>820133.65</v>
      </c>
      <c r="E18" s="33">
        <f t="shared" si="3"/>
        <v>743774.82</v>
      </c>
      <c r="F18" s="33">
        <f t="shared" si="3"/>
        <v>670051.61</v>
      </c>
      <c r="G18" s="33">
        <f t="shared" si="3"/>
        <v>380244.32</v>
      </c>
      <c r="H18" s="33">
        <f t="shared" si="3"/>
        <v>220274.04</v>
      </c>
      <c r="I18" s="33">
        <f t="shared" si="3"/>
        <v>318403.09</v>
      </c>
      <c r="J18" s="33">
        <f t="shared" si="3"/>
        <v>273481.45</v>
      </c>
      <c r="K18" s="33">
        <f t="shared" si="3"/>
        <v>473414.25</v>
      </c>
      <c r="L18" s="33">
        <f aca="true" t="shared" si="4" ref="L18:L24">SUM(B18:K18)</f>
        <v>4532734.56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75495.57</v>
      </c>
      <c r="C19" s="33">
        <f t="shared" si="5"/>
        <v>111439.32</v>
      </c>
      <c r="D19" s="33">
        <f t="shared" si="5"/>
        <v>365858.35</v>
      </c>
      <c r="E19" s="33">
        <f t="shared" si="5"/>
        <v>214417.63</v>
      </c>
      <c r="F19" s="33">
        <f t="shared" si="5"/>
        <v>351082.93</v>
      </c>
      <c r="G19" s="33">
        <f t="shared" si="5"/>
        <v>181755.07</v>
      </c>
      <c r="H19" s="33">
        <f t="shared" si="5"/>
        <v>97574.58</v>
      </c>
      <c r="I19" s="33">
        <f t="shared" si="5"/>
        <v>119553.69</v>
      </c>
      <c r="J19" s="33">
        <f t="shared" si="5"/>
        <v>207448.44</v>
      </c>
      <c r="K19" s="33">
        <f t="shared" si="5"/>
        <v>130270.18</v>
      </c>
      <c r="L19" s="33">
        <f t="shared" si="4"/>
        <v>1854895.76</v>
      </c>
      <c r="M19"/>
    </row>
    <row r="20" spans="1:13" ht="17.25" customHeight="1">
      <c r="A20" s="27" t="s">
        <v>26</v>
      </c>
      <c r="B20" s="33">
        <v>1250.47</v>
      </c>
      <c r="C20" s="33">
        <v>5728.61</v>
      </c>
      <c r="D20" s="33">
        <v>27930.97</v>
      </c>
      <c r="E20" s="33">
        <v>20568.86</v>
      </c>
      <c r="F20" s="33">
        <v>28478</v>
      </c>
      <c r="G20" s="33">
        <v>19427.33</v>
      </c>
      <c r="H20" s="33">
        <v>11458.08</v>
      </c>
      <c r="I20" s="33">
        <v>4600.93</v>
      </c>
      <c r="J20" s="33">
        <v>9833.36</v>
      </c>
      <c r="K20" s="33">
        <v>14136.76</v>
      </c>
      <c r="L20" s="33">
        <f t="shared" si="4"/>
        <v>143413.37</v>
      </c>
      <c r="M20"/>
    </row>
    <row r="21" spans="1:13" ht="17.25" customHeight="1">
      <c r="A21" s="27" t="s">
        <v>27</v>
      </c>
      <c r="B21" s="33">
        <v>1484.94</v>
      </c>
      <c r="C21" s="29">
        <v>1484.94</v>
      </c>
      <c r="D21" s="29">
        <v>2969.88</v>
      </c>
      <c r="E21" s="29">
        <v>2969.88</v>
      </c>
      <c r="F21" s="33">
        <v>1484.94</v>
      </c>
      <c r="G21" s="29">
        <v>0</v>
      </c>
      <c r="H21" s="33">
        <v>1484.94</v>
      </c>
      <c r="I21" s="29">
        <v>1484.94</v>
      </c>
      <c r="J21" s="29">
        <v>2969.88</v>
      </c>
      <c r="K21" s="29">
        <v>2969.88</v>
      </c>
      <c r="L21" s="33">
        <f t="shared" si="4"/>
        <v>19304.22</v>
      </c>
      <c r="M21"/>
    </row>
    <row r="22" spans="1:13" ht="17.25" customHeight="1">
      <c r="A22" s="27" t="s">
        <v>28</v>
      </c>
      <c r="B22" s="30">
        <v>-257.68</v>
      </c>
      <c r="C22" s="30">
        <v>0</v>
      </c>
      <c r="D22" s="30">
        <v>0</v>
      </c>
      <c r="E22" s="33">
        <v>-5477</v>
      </c>
      <c r="F22" s="33">
        <v>0</v>
      </c>
      <c r="G22" s="33">
        <v>-171.04</v>
      </c>
      <c r="H22" s="30">
        <v>-2907.61</v>
      </c>
      <c r="I22" s="33">
        <v>0</v>
      </c>
      <c r="J22" s="30">
        <v>0</v>
      </c>
      <c r="K22" s="30">
        <v>0</v>
      </c>
      <c r="L22" s="33">
        <f t="shared" si="4"/>
        <v>-8813.33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-261.5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-261.5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-46878.97</v>
      </c>
      <c r="C27" s="33">
        <f t="shared" si="6"/>
        <v>-29726.4</v>
      </c>
      <c r="D27" s="33">
        <f t="shared" si="6"/>
        <v>-83336</v>
      </c>
      <c r="E27" s="33">
        <f t="shared" si="6"/>
        <v>-73983.99</v>
      </c>
      <c r="F27" s="33">
        <f t="shared" si="6"/>
        <v>-64204.8</v>
      </c>
      <c r="G27" s="33">
        <f t="shared" si="6"/>
        <v>-40779.2</v>
      </c>
      <c r="H27" s="33">
        <f t="shared" si="6"/>
        <v>-27465.75</v>
      </c>
      <c r="I27" s="33">
        <f t="shared" si="6"/>
        <v>-34364.39</v>
      </c>
      <c r="J27" s="33">
        <f t="shared" si="6"/>
        <v>-23394.8</v>
      </c>
      <c r="K27" s="33">
        <f t="shared" si="6"/>
        <v>-51669.2</v>
      </c>
      <c r="L27" s="33">
        <f aca="true" t="shared" si="7" ref="L27:L33">SUM(B27:K27)</f>
        <v>-475803.5</v>
      </c>
      <c r="M27"/>
    </row>
    <row r="28" spans="1:13" ht="18.75" customHeight="1">
      <c r="A28" s="27" t="s">
        <v>30</v>
      </c>
      <c r="B28" s="33">
        <f>B29+B30+B31+B32</f>
        <v>-24741.2</v>
      </c>
      <c r="C28" s="33">
        <f aca="true" t="shared" si="8" ref="C28:K28">C29+C30+C31+C32</f>
        <v>-29726.4</v>
      </c>
      <c r="D28" s="33">
        <f t="shared" si="8"/>
        <v>-83336</v>
      </c>
      <c r="E28" s="33">
        <f t="shared" si="8"/>
        <v>-68934.8</v>
      </c>
      <c r="F28" s="33">
        <f t="shared" si="8"/>
        <v>-64204.8</v>
      </c>
      <c r="G28" s="33">
        <f t="shared" si="8"/>
        <v>-40779.2</v>
      </c>
      <c r="H28" s="33">
        <f t="shared" si="8"/>
        <v>-18788</v>
      </c>
      <c r="I28" s="33">
        <f t="shared" si="8"/>
        <v>-34364.39</v>
      </c>
      <c r="J28" s="33">
        <f t="shared" si="8"/>
        <v>-23394.8</v>
      </c>
      <c r="K28" s="33">
        <f t="shared" si="8"/>
        <v>-51669.2</v>
      </c>
      <c r="L28" s="33">
        <f t="shared" si="7"/>
        <v>-439938.79000000004</v>
      </c>
      <c r="M28"/>
    </row>
    <row r="29" spans="1:13" s="36" customFormat="1" ht="18.75" customHeight="1">
      <c r="A29" s="34" t="s">
        <v>58</v>
      </c>
      <c r="B29" s="33">
        <f>-ROUND((B9)*$E$3,2)</f>
        <v>-24741.2</v>
      </c>
      <c r="C29" s="33">
        <f aca="true" t="shared" si="9" ref="C29:K29">-ROUND((C9)*$E$3,2)</f>
        <v>-29726.4</v>
      </c>
      <c r="D29" s="33">
        <f t="shared" si="9"/>
        <v>-83336</v>
      </c>
      <c r="E29" s="33">
        <f t="shared" si="9"/>
        <v>-68934.8</v>
      </c>
      <c r="F29" s="33">
        <f t="shared" si="9"/>
        <v>-64204.8</v>
      </c>
      <c r="G29" s="33">
        <f t="shared" si="9"/>
        <v>-40779.2</v>
      </c>
      <c r="H29" s="33">
        <f t="shared" si="9"/>
        <v>-18788</v>
      </c>
      <c r="I29" s="33">
        <f t="shared" si="9"/>
        <v>-24741.2</v>
      </c>
      <c r="J29" s="33">
        <f t="shared" si="9"/>
        <v>-23394.8</v>
      </c>
      <c r="K29" s="33">
        <f t="shared" si="9"/>
        <v>-51669.2</v>
      </c>
      <c r="L29" s="33">
        <f t="shared" si="7"/>
        <v>-430315.60000000003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-596.95</v>
      </c>
      <c r="J31" s="17">
        <v>0</v>
      </c>
      <c r="K31" s="17">
        <v>0</v>
      </c>
      <c r="L31" s="33">
        <f t="shared" si="7"/>
        <v>-596.95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-9026.24</v>
      </c>
      <c r="J32" s="17">
        <v>0</v>
      </c>
      <c r="K32" s="17">
        <v>0</v>
      </c>
      <c r="L32" s="33">
        <f t="shared" si="7"/>
        <v>-9026.24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-22137.77</v>
      </c>
      <c r="C33" s="38">
        <f t="shared" si="10"/>
        <v>0</v>
      </c>
      <c r="D33" s="38">
        <f t="shared" si="10"/>
        <v>0</v>
      </c>
      <c r="E33" s="38">
        <f t="shared" si="10"/>
        <v>-5049.19</v>
      </c>
      <c r="F33" s="38">
        <f t="shared" si="10"/>
        <v>0</v>
      </c>
      <c r="G33" s="38">
        <f t="shared" si="10"/>
        <v>0</v>
      </c>
      <c r="H33" s="38">
        <f t="shared" si="10"/>
        <v>-8677.75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-35864.71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-22137.77</v>
      </c>
      <c r="C35" s="17">
        <v>0</v>
      </c>
      <c r="D35" s="17">
        <v>0</v>
      </c>
      <c r="E35" s="33">
        <v>-5049.19</v>
      </c>
      <c r="F35" s="28">
        <v>0</v>
      </c>
      <c r="G35" s="28">
        <v>0</v>
      </c>
      <c r="H35" s="33">
        <v>-8677.75</v>
      </c>
      <c r="I35" s="17">
        <v>0</v>
      </c>
      <c r="J35" s="28">
        <v>0</v>
      </c>
      <c r="K35" s="17">
        <v>0</v>
      </c>
      <c r="L35" s="33">
        <f>SUM(B35:K35)</f>
        <v>-35864.71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416949.65</v>
      </c>
      <c r="C48" s="41">
        <f aca="true" t="shared" si="12" ref="C48:K48">IF(C17+C27+C40+C49&lt;0,0,C17+C27+C49)</f>
        <v>336028.48</v>
      </c>
      <c r="D48" s="41">
        <f t="shared" si="12"/>
        <v>1133556.8499999999</v>
      </c>
      <c r="E48" s="41">
        <f t="shared" si="12"/>
        <v>902270.2</v>
      </c>
      <c r="F48" s="41">
        <f t="shared" si="12"/>
        <v>986892.6799999999</v>
      </c>
      <c r="G48" s="41">
        <f t="shared" si="12"/>
        <v>540214.98</v>
      </c>
      <c r="H48" s="41">
        <f t="shared" si="12"/>
        <v>300418.28</v>
      </c>
      <c r="I48" s="41">
        <f t="shared" si="12"/>
        <v>409678.26</v>
      </c>
      <c r="J48" s="41">
        <f t="shared" si="12"/>
        <v>470338.33</v>
      </c>
      <c r="K48" s="41">
        <f t="shared" si="12"/>
        <v>569121.87</v>
      </c>
      <c r="L48" s="42">
        <f>SUM(B48:K48)</f>
        <v>6065469.58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416949.65</v>
      </c>
      <c r="C54" s="41">
        <f aca="true" t="shared" si="14" ref="C54:J54">SUM(C55:C66)</f>
        <v>336028.49</v>
      </c>
      <c r="D54" s="41">
        <f t="shared" si="14"/>
        <v>1133556.85</v>
      </c>
      <c r="E54" s="41">
        <f t="shared" si="14"/>
        <v>902270.2</v>
      </c>
      <c r="F54" s="41">
        <f t="shared" si="14"/>
        <v>986892.68</v>
      </c>
      <c r="G54" s="41">
        <f t="shared" si="14"/>
        <v>540214.98</v>
      </c>
      <c r="H54" s="41">
        <f t="shared" si="14"/>
        <v>300418.28</v>
      </c>
      <c r="I54" s="41">
        <f>SUM(I55:I69)</f>
        <v>409678.26</v>
      </c>
      <c r="J54" s="41">
        <f t="shared" si="14"/>
        <v>470338.33</v>
      </c>
      <c r="K54" s="41">
        <f>SUM(K55:K68)</f>
        <v>569121.88</v>
      </c>
      <c r="L54" s="46">
        <f>SUM(B54:K54)</f>
        <v>6065469.600000001</v>
      </c>
      <c r="M54" s="40"/>
    </row>
    <row r="55" spans="1:13" ht="18.75" customHeight="1">
      <c r="A55" s="47" t="s">
        <v>51</v>
      </c>
      <c r="B55" s="48">
        <v>416949.65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416949.65</v>
      </c>
      <c r="M55" s="40"/>
    </row>
    <row r="56" spans="1:12" ht="18.75" customHeight="1">
      <c r="A56" s="47" t="s">
        <v>61</v>
      </c>
      <c r="B56" s="17">
        <v>0</v>
      </c>
      <c r="C56" s="48">
        <v>293756.11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293756.11</v>
      </c>
    </row>
    <row r="57" spans="1:12" ht="18.75" customHeight="1">
      <c r="A57" s="47" t="s">
        <v>62</v>
      </c>
      <c r="B57" s="17">
        <v>0</v>
      </c>
      <c r="C57" s="48">
        <v>42272.38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42272.38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1133556.85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1133556.85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902270.2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902270.2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986892.68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986892.68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540214.98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540214.98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300418.28</v>
      </c>
      <c r="I62" s="17">
        <v>0</v>
      </c>
      <c r="J62" s="17">
        <v>0</v>
      </c>
      <c r="K62" s="17">
        <v>0</v>
      </c>
      <c r="L62" s="46">
        <f t="shared" si="15"/>
        <v>300418.28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470338.33</v>
      </c>
      <c r="K64" s="17">
        <v>0</v>
      </c>
      <c r="L64" s="46">
        <f t="shared" si="15"/>
        <v>470338.33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313586.16</v>
      </c>
      <c r="L65" s="46">
        <f t="shared" si="15"/>
        <v>313586.16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255535.72</v>
      </c>
      <c r="L66" s="46">
        <f t="shared" si="15"/>
        <v>255535.72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409678.26</v>
      </c>
      <c r="J69" s="53">
        <v>0</v>
      </c>
      <c r="K69" s="53">
        <v>0</v>
      </c>
      <c r="L69" s="51">
        <f>SUM(B69:K69)</f>
        <v>409678.26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2021-02-12T18:17:46Z</dcterms:modified>
  <cp:category/>
  <cp:version/>
  <cp:contentType/>
  <cp:contentStatus/>
</cp:coreProperties>
</file>