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<sst xmlns="http://schemas.openxmlformats.org/spreadsheetml/2006/main" count="79" uniqueCount="78">
  <si>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</si>
  <si>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</si>
  <si>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</si>
  <si>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</si>
  <si>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</si>
  <si>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</si>
  <si>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</si>
  <si>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</si>
  <si>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</si>
  <si>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</si>
  <si>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</si>
  <si>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</si>
  <si>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</si>
  <si>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</si>
  <si>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</si>
  <si>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</si>
  <si>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</si>
  <si>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</si>
  <si>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</si>
  <si>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</si>
  <si>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</si>
  <si>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</si>
  <si>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</si>
  <si>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</si>
  <si>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</si>
  <si>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</si>
  <si>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</si>
  <si>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</si>
  <si>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</si>
  <si>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</si>
  <si>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</si>
  <si>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</si>
  <si>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</si>
  <si>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</si>
  <si>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</si>
  <si>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</si>
  <si>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</si>
  <si>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</si>
  <si>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</si>
  <si>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</si>
  <si>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</si>
  <si>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</si>
  <si>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</si>
  <si>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</si>
  <si>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</si>
  <si>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</si>
  <si>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</si>
  <si>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</si>
  <si>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</si>
  <si>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</si>
  <si>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</si>
  <si>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</si>
  <si>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</si>
  <si>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</si>
  <si>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</si>
  <si>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</si>
  <si>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</si>
  <si>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</si>
  <si>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</si>
  <si>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</si>
  <si>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</si>
  <si>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</si>
  <si>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</si>
  <si>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</si>
  <si>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</si>
  <si>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</si>
  <si>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</si>
  <si>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</si>
  <si>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</si>
  <si>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</si>
  <si>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</si>
  <si>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</si>
  <si>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</si>
  <si>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</si>
  <si>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</si>
  <si>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</si>
  <si>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07/02/21 - VENCIMENTO 12/02/21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</si>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</sst>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15862</v>
      </c>
      <c r="C7" s="10">
        <f>C8+C11</f>
        <v>22547</v>
      </c>
      <c r="D7" s="10">
        <f aca="true" t="shared" si="0" ref="D7:K7">D8+D11</f>
        <v>63065</v>
      </c>
      <c r="E7" s="10">
        <f t="shared" si="0"/>
        <v>67142</v>
      </c>
      <c r="F7" s="10">
        <f t="shared" si="0"/>
        <v>69148</v>
      </c>
      <c r="G7" s="10">
        <f t="shared" si="0"/>
        <v>27138</v>
      </c>
      <c r="H7" s="10">
        <f t="shared" si="0"/>
        <v>15135</v>
      </c>
      <c r="I7" s="10">
        <f t="shared" si="0"/>
        <v>30634</v>
      </c>
      <c r="J7" s="10">
        <f t="shared" si="0"/>
        <v>15785</v>
      </c>
      <c r="K7" s="10">
        <f t="shared" si="0"/>
        <v>52201</v>
      </c>
      <c r="L7" s="10">
        <f>SUM(B7:K7)</f>
        <v>378657</v>
      </c>
      <c r="M7" s="11"/>
    </row>
    <row r="8" spans="1:13" ht="17.25" customHeight="1">
      <c r="A8" s="12" t="s">
        <v>18</v>
      </c>
      <c r="B8" s="13">
        <f>B9+B10</f>
        <v>1763</v>
      </c>
      <c r="C8" s="13">
        <f aca="true" t="shared" si="1" ref="C8:K8">C9+C10</f>
        <v>2510</v>
      </c>
      <c r="D8" s="13">
        <f t="shared" si="1"/>
        <v>6807</v>
      </c>
      <c r="E8" s="13">
        <f t="shared" si="1"/>
        <v>6921</v>
      </c>
      <c r="F8" s="13">
        <f t="shared" si="1"/>
        <v>7401</v>
      </c>
      <c r="G8" s="13">
        <f t="shared" si="1"/>
        <v>2801</v>
      </c>
      <c r="H8" s="13">
        <f t="shared" si="1"/>
        <v>1507</v>
      </c>
      <c r="I8" s="13">
        <f t="shared" si="1"/>
        <v>2292</v>
      </c>
      <c r="J8" s="13">
        <f t="shared" si="1"/>
        <v>1076</v>
      </c>
      <c r="K8" s="13">
        <f t="shared" si="1"/>
        <v>4217</v>
      </c>
      <c r="L8" s="13">
        <f>SUM(B8:K8)</f>
        <v>37295</v>
      </c>
      <c r="M8"/>
    </row>
    <row r="9" spans="1:13" ht="17.25" customHeight="1">
      <c r="A9" s="14" t="s">
        <v>19</v>
      </c>
      <c r="B9" s="15">
        <v>1763</v>
      </c>
      <c r="C9" s="15">
        <v>2510</v>
      </c>
      <c r="D9" s="15">
        <v>6807</v>
      </c>
      <c r="E9" s="15">
        <v>6921</v>
      </c>
      <c r="F9" s="15">
        <v>7401</v>
      </c>
      <c r="G9" s="15">
        <v>2801</v>
      </c>
      <c r="H9" s="15">
        <v>1506</v>
      </c>
      <c r="I9" s="15">
        <v>2292</v>
      </c>
      <c r="J9" s="15">
        <v>1076</v>
      </c>
      <c r="K9" s="15">
        <v>4217</v>
      </c>
      <c r="L9" s="13">
        <f>SUM(B9:K9)</f>
        <v>37294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14099</v>
      </c>
      <c r="C11" s="15">
        <v>20037</v>
      </c>
      <c r="D11" s="15">
        <v>56258</v>
      </c>
      <c r="E11" s="15">
        <v>60221</v>
      </c>
      <c r="F11" s="15">
        <v>61747</v>
      </c>
      <c r="G11" s="15">
        <v>24337</v>
      </c>
      <c r="H11" s="15">
        <v>13628</v>
      </c>
      <c r="I11" s="15">
        <v>28342</v>
      </c>
      <c r="J11" s="15">
        <v>14709</v>
      </c>
      <c r="K11" s="15">
        <v>47984</v>
      </c>
      <c r="L11" s="13">
        <f>SUM(B11:K11)</f>
        <v>341362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1.242613934919071</v>
      </c>
      <c r="C15" s="22">
        <v>1.425969632806103</v>
      </c>
      <c r="D15" s="22">
        <v>1.448361943608213</v>
      </c>
      <c r="E15" s="22">
        <v>1.273292786860206</v>
      </c>
      <c r="F15" s="22">
        <v>1.49790504185136</v>
      </c>
      <c r="G15" s="22">
        <v>1.411860961076132</v>
      </c>
      <c r="H15" s="22">
        <v>1.449899252390935</v>
      </c>
      <c r="I15" s="22">
        <v>1.272450251552367</v>
      </c>
      <c r="J15" s="22">
        <v>1.774954914099153</v>
      </c>
      <c r="K15" s="22">
        <v>1.214832880184864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115977.55</v>
      </c>
      <c r="C17" s="25">
        <f aca="true" t="shared" si="2" ref="C17:K17">C18+C19+C20+C21+C22+C23+C24</f>
        <v>103202.66</v>
      </c>
      <c r="D17" s="25">
        <f t="shared" si="2"/>
        <v>352070.57</v>
      </c>
      <c r="E17" s="25">
        <f t="shared" si="2"/>
        <v>324878.69</v>
      </c>
      <c r="F17" s="25">
        <f t="shared" si="2"/>
        <v>354380.53</v>
      </c>
      <c r="G17" s="25">
        <f t="shared" si="2"/>
        <v>146608.22999999998</v>
      </c>
      <c r="H17" s="25">
        <f t="shared" si="2"/>
        <v>90659.89</v>
      </c>
      <c r="I17" s="25">
        <f t="shared" si="2"/>
        <v>133797.38</v>
      </c>
      <c r="J17" s="25">
        <f t="shared" si="2"/>
        <v>107168.82</v>
      </c>
      <c r="K17" s="25">
        <f t="shared" si="2"/>
        <v>193926.56999999998</v>
      </c>
      <c r="L17" s="25">
        <f>L18+L19+L20+L21+L22+L23+L24</f>
        <v>1922670.8900000001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92128.08</v>
      </c>
      <c r="C18" s="33">
        <f t="shared" si="3"/>
        <v>69023.13</v>
      </c>
      <c r="D18" s="33">
        <f t="shared" si="3"/>
        <v>229922.38</v>
      </c>
      <c r="E18" s="33">
        <f t="shared" si="3"/>
        <v>247552.55</v>
      </c>
      <c r="F18" s="33">
        <f t="shared" si="3"/>
        <v>225685.24</v>
      </c>
      <c r="G18" s="33">
        <f t="shared" si="3"/>
        <v>97330.44</v>
      </c>
      <c r="H18" s="33">
        <f t="shared" si="3"/>
        <v>59807.47</v>
      </c>
      <c r="I18" s="33">
        <f t="shared" si="3"/>
        <v>100543.85</v>
      </c>
      <c r="J18" s="33">
        <f t="shared" si="3"/>
        <v>55782.61</v>
      </c>
      <c r="K18" s="33">
        <f t="shared" si="3"/>
        <v>150615.55</v>
      </c>
      <c r="L18" s="33">
        <f aca="true" t="shared" si="4" ref="L18:L24">SUM(B18:K18)</f>
        <v>1328391.3000000003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22351.56</v>
      </c>
      <c r="C19" s="33">
        <f t="shared" si="5"/>
        <v>29401.76</v>
      </c>
      <c r="D19" s="33">
        <f t="shared" si="5"/>
        <v>103088.45</v>
      </c>
      <c r="E19" s="33">
        <f t="shared" si="5"/>
        <v>67654.33</v>
      </c>
      <c r="F19" s="33">
        <f t="shared" si="5"/>
        <v>112369.82</v>
      </c>
      <c r="G19" s="33">
        <f t="shared" si="5"/>
        <v>40086.61</v>
      </c>
      <c r="H19" s="33">
        <f t="shared" si="5"/>
        <v>26907.34</v>
      </c>
      <c r="I19" s="33">
        <f t="shared" si="5"/>
        <v>27393.2</v>
      </c>
      <c r="J19" s="33">
        <f t="shared" si="5"/>
        <v>43229.01</v>
      </c>
      <c r="K19" s="33">
        <f t="shared" si="5"/>
        <v>32357.17</v>
      </c>
      <c r="L19" s="33">
        <f t="shared" si="4"/>
        <v>504839.25</v>
      </c>
      <c r="M19"/>
    </row>
    <row r="20" spans="1:13" ht="17.25" customHeight="1">
      <c r="A20" s="27" t="s">
        <v>26</v>
      </c>
      <c r="B20" s="33">
        <v>270.65</v>
      </c>
      <c r="C20" s="33">
        <v>3292.83</v>
      </c>
      <c r="D20" s="33">
        <v>16089.86</v>
      </c>
      <c r="E20" s="33">
        <v>12178.93</v>
      </c>
      <c r="F20" s="33">
        <v>14840.53</v>
      </c>
      <c r="G20" s="33">
        <v>9492.97</v>
      </c>
      <c r="H20" s="33">
        <v>5367.75</v>
      </c>
      <c r="I20" s="33">
        <v>4375.39</v>
      </c>
      <c r="J20" s="33">
        <v>5187.32</v>
      </c>
      <c r="K20" s="33">
        <v>7983.97</v>
      </c>
      <c r="L20" s="33">
        <f t="shared" si="4"/>
        <v>79080.20000000001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-130.75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-130.75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-29894.97</v>
      </c>
      <c r="C27" s="33">
        <f t="shared" si="6"/>
        <v>-11044</v>
      </c>
      <c r="D27" s="33">
        <f t="shared" si="6"/>
        <v>-29950.8</v>
      </c>
      <c r="E27" s="33">
        <f t="shared" si="6"/>
        <v>-35501.590000000004</v>
      </c>
      <c r="F27" s="33">
        <f t="shared" si="6"/>
        <v>-32564.4</v>
      </c>
      <c r="G27" s="33">
        <f t="shared" si="6"/>
        <v>-12324.4</v>
      </c>
      <c r="H27" s="33">
        <f t="shared" si="6"/>
        <v>-15304.15</v>
      </c>
      <c r="I27" s="33">
        <f t="shared" si="6"/>
        <v>-10084.8</v>
      </c>
      <c r="J27" s="33">
        <f t="shared" si="6"/>
        <v>-4734.4</v>
      </c>
      <c r="K27" s="33">
        <f t="shared" si="6"/>
        <v>-18554.8</v>
      </c>
      <c r="L27" s="33">
        <f aca="true" t="shared" si="7" ref="L27:L33">SUM(B27:K27)</f>
        <v>-199958.30999999997</v>
      </c>
      <c r="M27"/>
    </row>
    <row r="28" spans="1:13" ht="18.75" customHeight="1">
      <c r="A28" s="27" t="s">
        <v>30</v>
      </c>
      <c r="B28" s="33">
        <f>B29+B30+B31+B32</f>
        <v>-7757.2</v>
      </c>
      <c r="C28" s="33">
        <f aca="true" t="shared" si="8" ref="C28:K28">C29+C30+C31+C32</f>
        <v>-11044</v>
      </c>
      <c r="D28" s="33">
        <f t="shared" si="8"/>
        <v>-29950.8</v>
      </c>
      <c r="E28" s="33">
        <f t="shared" si="8"/>
        <v>-30452.4</v>
      </c>
      <c r="F28" s="33">
        <f t="shared" si="8"/>
        <v>-32564.4</v>
      </c>
      <c r="G28" s="33">
        <f t="shared" si="8"/>
        <v>-12324.4</v>
      </c>
      <c r="H28" s="33">
        <f t="shared" si="8"/>
        <v>-6626.4</v>
      </c>
      <c r="I28" s="33">
        <f t="shared" si="8"/>
        <v>-10084.8</v>
      </c>
      <c r="J28" s="33">
        <f t="shared" si="8"/>
        <v>-4734.4</v>
      </c>
      <c r="K28" s="33">
        <f t="shared" si="8"/>
        <v>-18554.8</v>
      </c>
      <c r="L28" s="33">
        <f t="shared" si="7"/>
        <v>-164093.59999999995</v>
      </c>
      <c r="M28"/>
    </row>
    <row r="29" spans="1:13" s="36" customFormat="1" ht="18.75" customHeight="1">
      <c r="A29" s="34" t="s">
        <v>58</v>
      </c>
      <c r="B29" s="33">
        <f>-ROUND((B9)*$E$3,2)</f>
        <v>-7757.2</v>
      </c>
      <c r="C29" s="33">
        <f aca="true" t="shared" si="9" ref="C29:K29">-ROUND((C9)*$E$3,2)</f>
        <v>-11044</v>
      </c>
      <c r="D29" s="33">
        <f t="shared" si="9"/>
        <v>-29950.8</v>
      </c>
      <c r="E29" s="33">
        <f t="shared" si="9"/>
        <v>-30452.4</v>
      </c>
      <c r="F29" s="33">
        <f t="shared" si="9"/>
        <v>-32564.4</v>
      </c>
      <c r="G29" s="33">
        <f t="shared" si="9"/>
        <v>-12324.4</v>
      </c>
      <c r="H29" s="33">
        <f t="shared" si="9"/>
        <v>-6626.4</v>
      </c>
      <c r="I29" s="33">
        <f t="shared" si="9"/>
        <v>-10084.8</v>
      </c>
      <c r="J29" s="33">
        <f t="shared" si="9"/>
        <v>-4734.4</v>
      </c>
      <c r="K29" s="33">
        <f t="shared" si="9"/>
        <v>-18554.8</v>
      </c>
      <c r="L29" s="33">
        <f t="shared" si="7"/>
        <v>-164093.59999999995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86082.58</v>
      </c>
      <c r="C48" s="41">
        <f aca="true" t="shared" si="12" ref="C48:K48">IF(C17+C27+C40+C49&lt;0,0,C17+C27+C49)</f>
        <v>92158.66</v>
      </c>
      <c r="D48" s="41">
        <f t="shared" si="12"/>
        <v>322119.77</v>
      </c>
      <c r="E48" s="41">
        <f t="shared" si="12"/>
        <v>289377.1</v>
      </c>
      <c r="F48" s="41">
        <f t="shared" si="12"/>
        <v>321816.13</v>
      </c>
      <c r="G48" s="41">
        <f t="shared" si="12"/>
        <v>134283.83</v>
      </c>
      <c r="H48" s="41">
        <f t="shared" si="12"/>
        <v>75355.74</v>
      </c>
      <c r="I48" s="41">
        <f t="shared" si="12"/>
        <v>123712.58</v>
      </c>
      <c r="J48" s="41">
        <f t="shared" si="12"/>
        <v>102434.42000000001</v>
      </c>
      <c r="K48" s="41">
        <f t="shared" si="12"/>
        <v>175371.77</v>
      </c>
      <c r="L48" s="42">
        <f>SUM(B48:K48)</f>
        <v>1722712.58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86082.58</v>
      </c>
      <c r="C54" s="41">
        <f aca="true" t="shared" si="14" ref="C54:J54">SUM(C55:C66)</f>
        <v>92158.66</v>
      </c>
      <c r="D54" s="41">
        <f t="shared" si="14"/>
        <v>322119.76</v>
      </c>
      <c r="E54" s="41">
        <f t="shared" si="14"/>
        <v>289377.1</v>
      </c>
      <c r="F54" s="41">
        <f t="shared" si="14"/>
        <v>321816.13</v>
      </c>
      <c r="G54" s="41">
        <f t="shared" si="14"/>
        <v>134283.82</v>
      </c>
      <c r="H54" s="41">
        <f t="shared" si="14"/>
        <v>75355.73</v>
      </c>
      <c r="I54" s="41">
        <f>SUM(I55:I69)</f>
        <v>123712.58</v>
      </c>
      <c r="J54" s="41">
        <f t="shared" si="14"/>
        <v>102434.42000000001</v>
      </c>
      <c r="K54" s="41">
        <f>SUM(K55:K68)</f>
        <v>175371.77000000002</v>
      </c>
      <c r="L54" s="46">
        <f>SUM(B54:K54)</f>
        <v>1722712.55</v>
      </c>
      <c r="M54" s="40"/>
    </row>
    <row r="55" spans="1:13" ht="18.75" customHeight="1">
      <c r="A55" s="47" t="s">
        <v>51</v>
      </c>
      <c r="B55" s="48">
        <v>86082.58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86082.58</v>
      </c>
      <c r="M55" s="40"/>
    </row>
    <row r="56" spans="1:12" ht="18.75" customHeight="1">
      <c r="A56" s="47" t="s">
        <v>61</v>
      </c>
      <c r="B56" s="17">
        <v>0</v>
      </c>
      <c r="C56" s="48">
        <v>80463.73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80463.73</v>
      </c>
    </row>
    <row r="57" spans="1:12" ht="18.75" customHeight="1">
      <c r="A57" s="47" t="s">
        <v>62</v>
      </c>
      <c r="B57" s="17">
        <v>0</v>
      </c>
      <c r="C57" s="48">
        <v>11694.93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11694.93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322119.76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322119.76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289377.1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289377.1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321816.13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321816.13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134283.82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134283.82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75355.73</v>
      </c>
      <c r="I62" s="17">
        <v>0</v>
      </c>
      <c r="J62" s="17">
        <v>0</v>
      </c>
      <c r="K62" s="17">
        <v>0</v>
      </c>
      <c r="L62" s="46">
        <f t="shared" si="15"/>
        <v>75355.73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102434.42000000001</v>
      </c>
      <c r="K64" s="17">
        <v>0</v>
      </c>
      <c r="L64" s="46">
        <f t="shared" si="15"/>
        <v>102434.42000000001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75497.55</v>
      </c>
      <c r="L65" s="46">
        <f t="shared" si="15"/>
        <v>75497.55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99874.22</v>
      </c>
      <c r="L66" s="46">
        <f t="shared" si="15"/>
        <v>99874.22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123712.58</v>
      </c>
      <c r="J69" s="53">
        <v>0</v>
      </c>
      <c r="K69" s="53">
        <v>0</v>
      </c>
      <c r="L69" s="51">
        <f>SUM(B69:K69)</f>
        <v>123712.58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2021-02-11T22:31:45Z</dcterms:modified>
  <cp:category/>
  <cp:version/>
  <cp:contentType/>
  <cp:contentStatus/>
</cp:coreProperties>
</file>