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<sst xmlns="http://schemas.openxmlformats.org/spreadsheetml/2006/main" count="79" uniqueCount="78">
  <si>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</si>
  <si>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</si>
  <si>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</si>
  <si>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</si>
  <si>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</si>
  <si>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</si>
  <si>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</si>
  <si>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</si>
  <si>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</si>
  <si>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</si>
  <si>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</si>
  <si>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</si>
  <si>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</si>
  <si>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</si>
  <si>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</si>
  <si>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</si>
  <si>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</si>
  <si>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</si>
  <si>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</si>
  <si>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</si>
  <si>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</si>
  <si>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</si>
  <si>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</si>
  <si>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</si>
  <si>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</si>
  <si>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</si>
  <si>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</si>
  <si>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</si>
  <si>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</si>
  <si>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</si>
  <si>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</si>
  <si>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</si>
  <si>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</si>
  <si>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</si>
  <si>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</si>
  <si>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</si>
  <si>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</si>
  <si>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</si>
  <si>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</si>
  <si>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</si>
  <si>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</si>
  <si>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</si>
  <si>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</si>
  <si>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</si>
  <si>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</si>
  <si>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</si>
  <si>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</si>
  <si>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</si>
  <si>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</si>
  <si>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</si>
  <si>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</si>
  <si>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</si>
  <si>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</si>
  <si>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</si>
  <si>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</si>
  <si>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</si>
  <si>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</si>
  <si>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</si>
  <si>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</si>
  <si>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</si>
  <si>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</si>
  <si>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</si>
  <si>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</si>
  <si>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</si>
  <si>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</si>
  <si>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</si>
  <si>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</si>
  <si>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</si>
  <si>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</si>
  <si>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</si>
  <si>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</si>
  <si>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</si>
  <si>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</si>
  <si>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</si>
  <si>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</si>
  <si>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</si>
  <si>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05/02/21 - VENCIMENTO 12/02/21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</si>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</sst>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65548</v>
      </c>
      <c r="C7" s="10">
        <f>C8+C11</f>
        <v>81273</v>
      </c>
      <c r="D7" s="10">
        <f aca="true" t="shared" si="0" ref="D7:K7">D8+D11</f>
        <v>227701</v>
      </c>
      <c r="E7" s="10">
        <f t="shared" si="0"/>
        <v>204018</v>
      </c>
      <c r="F7" s="10">
        <f t="shared" si="0"/>
        <v>204189</v>
      </c>
      <c r="G7" s="10">
        <f t="shared" si="0"/>
        <v>105405</v>
      </c>
      <c r="H7" s="10">
        <f t="shared" si="0"/>
        <v>56706</v>
      </c>
      <c r="I7" s="10">
        <f t="shared" si="0"/>
        <v>99507</v>
      </c>
      <c r="J7" s="10">
        <f t="shared" si="0"/>
        <v>78062</v>
      </c>
      <c r="K7" s="10">
        <f t="shared" si="0"/>
        <v>167197</v>
      </c>
      <c r="L7" s="10">
        <f>SUM(B7:K7)</f>
        <v>1289606</v>
      </c>
      <c r="M7" s="11"/>
    </row>
    <row r="8" spans="1:13" ht="17.25" customHeight="1">
      <c r="A8" s="12" t="s">
        <v>18</v>
      </c>
      <c r="B8" s="13">
        <f>B9+B10</f>
        <v>5531</v>
      </c>
      <c r="C8" s="13">
        <f aca="true" t="shared" si="1" ref="C8:K8">C9+C10</f>
        <v>6779</v>
      </c>
      <c r="D8" s="13">
        <f t="shared" si="1"/>
        <v>18871</v>
      </c>
      <c r="E8" s="13">
        <f t="shared" si="1"/>
        <v>15698</v>
      </c>
      <c r="F8" s="13">
        <f t="shared" si="1"/>
        <v>14625</v>
      </c>
      <c r="G8" s="13">
        <f t="shared" si="1"/>
        <v>8936</v>
      </c>
      <c r="H8" s="13">
        <f t="shared" si="1"/>
        <v>4215</v>
      </c>
      <c r="I8" s="13">
        <f t="shared" si="1"/>
        <v>5700</v>
      </c>
      <c r="J8" s="13">
        <f t="shared" si="1"/>
        <v>5210</v>
      </c>
      <c r="K8" s="13">
        <f t="shared" si="1"/>
        <v>11425</v>
      </c>
      <c r="L8" s="13">
        <f>SUM(B8:K8)</f>
        <v>96990</v>
      </c>
      <c r="M8"/>
    </row>
    <row r="9" spans="1:13" ht="17.25" customHeight="1">
      <c r="A9" s="14" t="s">
        <v>19</v>
      </c>
      <c r="B9" s="15">
        <v>5530</v>
      </c>
      <c r="C9" s="15">
        <v>6779</v>
      </c>
      <c r="D9" s="15">
        <v>18871</v>
      </c>
      <c r="E9" s="15">
        <v>15698</v>
      </c>
      <c r="F9" s="15">
        <v>14625</v>
      </c>
      <c r="G9" s="15">
        <v>8936</v>
      </c>
      <c r="H9" s="15">
        <v>4213</v>
      </c>
      <c r="I9" s="15">
        <v>5700</v>
      </c>
      <c r="J9" s="15">
        <v>5210</v>
      </c>
      <c r="K9" s="15">
        <v>11425</v>
      </c>
      <c r="L9" s="13">
        <f>SUM(B9:K9)</f>
        <v>96987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60017</v>
      </c>
      <c r="C11" s="15">
        <v>74494</v>
      </c>
      <c r="D11" s="15">
        <v>208830</v>
      </c>
      <c r="E11" s="15">
        <v>188320</v>
      </c>
      <c r="F11" s="15">
        <v>189564</v>
      </c>
      <c r="G11" s="15">
        <v>96469</v>
      </c>
      <c r="H11" s="15">
        <v>52491</v>
      </c>
      <c r="I11" s="15">
        <v>93807</v>
      </c>
      <c r="J11" s="15">
        <v>72852</v>
      </c>
      <c r="K11" s="15">
        <v>155772</v>
      </c>
      <c r="L11" s="13">
        <f>SUM(B11:K11)</f>
        <v>1192616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1.20947756332123</v>
      </c>
      <c r="C15" s="22">
        <v>1.442945491323533</v>
      </c>
      <c r="D15" s="22">
        <v>1.431060664136906</v>
      </c>
      <c r="E15" s="22">
        <v>1.276167038500768</v>
      </c>
      <c r="F15" s="22">
        <v>1.528104774722493</v>
      </c>
      <c r="G15" s="22">
        <v>1.474232330271354</v>
      </c>
      <c r="H15" s="22">
        <v>1.421836647550073</v>
      </c>
      <c r="I15" s="22">
        <v>1.345860813689434</v>
      </c>
      <c r="J15" s="22">
        <v>1.752675108948082</v>
      </c>
      <c r="K15" s="22">
        <v>1.255462747602332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463527.16000000003</v>
      </c>
      <c r="C17" s="25">
        <f aca="true" t="shared" si="2" ref="C17:K17">C18+C19+C20+C21+C22+C23+C24</f>
        <v>365994.34</v>
      </c>
      <c r="D17" s="25">
        <f t="shared" si="2"/>
        <v>1218651.72</v>
      </c>
      <c r="E17" s="25">
        <f t="shared" si="2"/>
        <v>977877.6</v>
      </c>
      <c r="F17" s="25">
        <f t="shared" si="2"/>
        <v>1048094.48</v>
      </c>
      <c r="G17" s="25">
        <f t="shared" si="2"/>
        <v>576498.33</v>
      </c>
      <c r="H17" s="25">
        <f t="shared" si="2"/>
        <v>328639.76</v>
      </c>
      <c r="I17" s="25">
        <f t="shared" si="2"/>
        <v>445768.46</v>
      </c>
      <c r="J17" s="25">
        <f t="shared" si="2"/>
        <v>496211.77</v>
      </c>
      <c r="K17" s="25">
        <f t="shared" si="2"/>
        <v>622803.9299999999</v>
      </c>
      <c r="L17" s="25">
        <f>L18+L19+L20+L21+L22+L23+L24</f>
        <v>6544067.55</v>
      </c>
      <c r="M17"/>
    </row>
    <row r="18" spans="1:13" ht="17.25" customHeight="1">
      <c r="A18" s="26" t="s">
        <v>24</v>
      </c>
      <c r="B18" s="33">
        <f aca="true" t="shared" si="3" ref="B18:K18">ROUND(B13*B7,2)</f>
        <v>380709.34</v>
      </c>
      <c r="C18" s="33">
        <f t="shared" si="3"/>
        <v>248801.03</v>
      </c>
      <c r="D18" s="33">
        <f t="shared" si="3"/>
        <v>830152.31</v>
      </c>
      <c r="E18" s="33">
        <f t="shared" si="3"/>
        <v>752214.37</v>
      </c>
      <c r="F18" s="33">
        <f t="shared" si="3"/>
        <v>666432.06</v>
      </c>
      <c r="G18" s="33">
        <f t="shared" si="3"/>
        <v>378035.03</v>
      </c>
      <c r="H18" s="33">
        <f t="shared" si="3"/>
        <v>224079.43</v>
      </c>
      <c r="I18" s="33">
        <f t="shared" si="3"/>
        <v>326591.92</v>
      </c>
      <c r="J18" s="33">
        <f t="shared" si="3"/>
        <v>275863.3</v>
      </c>
      <c r="K18" s="33">
        <f t="shared" si="3"/>
        <v>482413.5</v>
      </c>
      <c r="L18" s="33">
        <f aca="true" t="shared" si="4" ref="L18:L24">SUM(B18:K18)</f>
        <v>4565292.290000001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79750.06</v>
      </c>
      <c r="C19" s="33">
        <f t="shared" si="5"/>
        <v>110205.29</v>
      </c>
      <c r="D19" s="33">
        <f t="shared" si="5"/>
        <v>357846.01</v>
      </c>
      <c r="E19" s="33">
        <f t="shared" si="5"/>
        <v>207736.81</v>
      </c>
      <c r="F19" s="33">
        <f t="shared" si="5"/>
        <v>351945.95</v>
      </c>
      <c r="G19" s="33">
        <f t="shared" si="5"/>
        <v>179276.43</v>
      </c>
      <c r="H19" s="33">
        <f t="shared" si="5"/>
        <v>94524.92</v>
      </c>
      <c r="I19" s="33">
        <f t="shared" si="5"/>
        <v>112955.35</v>
      </c>
      <c r="J19" s="33">
        <f t="shared" si="5"/>
        <v>207635.44</v>
      </c>
      <c r="K19" s="33">
        <f t="shared" si="5"/>
        <v>123238.68</v>
      </c>
      <c r="L19" s="33">
        <f t="shared" si="4"/>
        <v>1825114.9399999997</v>
      </c>
      <c r="M19"/>
    </row>
    <row r="20" spans="1:13" ht="17.25" customHeight="1">
      <c r="A20" s="27" t="s">
        <v>26</v>
      </c>
      <c r="B20" s="33">
        <v>1840.5</v>
      </c>
      <c r="C20" s="33">
        <v>5503.08</v>
      </c>
      <c r="D20" s="33">
        <v>27683.52</v>
      </c>
      <c r="E20" s="33">
        <v>20433.54</v>
      </c>
      <c r="F20" s="33">
        <v>28231.53</v>
      </c>
      <c r="G20" s="33">
        <v>19750.16</v>
      </c>
      <c r="H20" s="33">
        <v>11458.08</v>
      </c>
      <c r="I20" s="33">
        <v>4736.25</v>
      </c>
      <c r="J20" s="33">
        <v>9743.15</v>
      </c>
      <c r="K20" s="33">
        <v>14181.87</v>
      </c>
      <c r="L20" s="33">
        <f t="shared" si="4"/>
        <v>143561.68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-392.25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-392.25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-46469.770000000004</v>
      </c>
      <c r="C27" s="33">
        <f t="shared" si="6"/>
        <v>-29827.6</v>
      </c>
      <c r="D27" s="33">
        <f t="shared" si="6"/>
        <v>-83032.4</v>
      </c>
      <c r="E27" s="33">
        <f t="shared" si="6"/>
        <v>-74120.39</v>
      </c>
      <c r="F27" s="33">
        <f t="shared" si="6"/>
        <v>-64350</v>
      </c>
      <c r="G27" s="33">
        <f t="shared" si="6"/>
        <v>-39318.4</v>
      </c>
      <c r="H27" s="33">
        <f t="shared" si="6"/>
        <v>-27214.95</v>
      </c>
      <c r="I27" s="33">
        <f t="shared" si="6"/>
        <v>-36618.89</v>
      </c>
      <c r="J27" s="33">
        <f t="shared" si="6"/>
        <v>-22924</v>
      </c>
      <c r="K27" s="33">
        <f t="shared" si="6"/>
        <v>-50270</v>
      </c>
      <c r="L27" s="33">
        <f aca="true" t="shared" si="7" ref="L27:L33">SUM(B27:K27)</f>
        <v>-474146.4</v>
      </c>
      <c r="M27"/>
    </row>
    <row r="28" spans="1:13" ht="18.75" customHeight="1">
      <c r="A28" s="27" t="s">
        <v>30</v>
      </c>
      <c r="B28" s="33">
        <f>B29+B30+B31+B32</f>
        <v>-24332</v>
      </c>
      <c r="C28" s="33">
        <f aca="true" t="shared" si="8" ref="C28:K28">C29+C30+C31+C32</f>
        <v>-29827.6</v>
      </c>
      <c r="D28" s="33">
        <f t="shared" si="8"/>
        <v>-83032.4</v>
      </c>
      <c r="E28" s="33">
        <f t="shared" si="8"/>
        <v>-69071.2</v>
      </c>
      <c r="F28" s="33">
        <f t="shared" si="8"/>
        <v>-64350</v>
      </c>
      <c r="G28" s="33">
        <f t="shared" si="8"/>
        <v>-39318.4</v>
      </c>
      <c r="H28" s="33">
        <f t="shared" si="8"/>
        <v>-18537.2</v>
      </c>
      <c r="I28" s="33">
        <f t="shared" si="8"/>
        <v>-36618.89</v>
      </c>
      <c r="J28" s="33">
        <f t="shared" si="8"/>
        <v>-22924</v>
      </c>
      <c r="K28" s="33">
        <f t="shared" si="8"/>
        <v>-50270</v>
      </c>
      <c r="L28" s="33">
        <f t="shared" si="7"/>
        <v>-438281.69000000006</v>
      </c>
      <c r="M28"/>
    </row>
    <row r="29" spans="1:13" s="36" customFormat="1" ht="18.75" customHeight="1">
      <c r="A29" s="34" t="s">
        <v>58</v>
      </c>
      <c r="B29" s="33">
        <f>-ROUND((B9)*$E$3,2)</f>
        <v>-24332</v>
      </c>
      <c r="C29" s="33">
        <f aca="true" t="shared" si="9" ref="C29:K29">-ROUND((C9)*$E$3,2)</f>
        <v>-29827.6</v>
      </c>
      <c r="D29" s="33">
        <f t="shared" si="9"/>
        <v>-83032.4</v>
      </c>
      <c r="E29" s="33">
        <f t="shared" si="9"/>
        <v>-69071.2</v>
      </c>
      <c r="F29" s="33">
        <f t="shared" si="9"/>
        <v>-64350</v>
      </c>
      <c r="G29" s="33">
        <f t="shared" si="9"/>
        <v>-39318.4</v>
      </c>
      <c r="H29" s="33">
        <f t="shared" si="9"/>
        <v>-18537.2</v>
      </c>
      <c r="I29" s="33">
        <f t="shared" si="9"/>
        <v>-25080</v>
      </c>
      <c r="J29" s="33">
        <f t="shared" si="9"/>
        <v>-22924</v>
      </c>
      <c r="K29" s="33">
        <f t="shared" si="9"/>
        <v>-50270</v>
      </c>
      <c r="L29" s="33">
        <f t="shared" si="7"/>
        <v>-426742.80000000005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-805.33</v>
      </c>
      <c r="J31" s="17">
        <v>0</v>
      </c>
      <c r="K31" s="17">
        <v>0</v>
      </c>
      <c r="L31" s="33">
        <f t="shared" si="7"/>
        <v>-805.33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-10733.56</v>
      </c>
      <c r="J32" s="17">
        <v>0</v>
      </c>
      <c r="K32" s="17">
        <v>0</v>
      </c>
      <c r="L32" s="33">
        <f t="shared" si="7"/>
        <v>-10733.56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417057.39</v>
      </c>
      <c r="C48" s="41">
        <f aca="true" t="shared" si="12" ref="C48:K48">IF(C17+C27+C40+C49&lt;0,0,C17+C27+C49)</f>
        <v>336166.74000000005</v>
      </c>
      <c r="D48" s="41">
        <f t="shared" si="12"/>
        <v>1135619.32</v>
      </c>
      <c r="E48" s="41">
        <f t="shared" si="12"/>
        <v>903757.21</v>
      </c>
      <c r="F48" s="41">
        <f t="shared" si="12"/>
        <v>983744.48</v>
      </c>
      <c r="G48" s="41">
        <f t="shared" si="12"/>
        <v>537179.9299999999</v>
      </c>
      <c r="H48" s="41">
        <f t="shared" si="12"/>
        <v>301424.81</v>
      </c>
      <c r="I48" s="41">
        <f t="shared" si="12"/>
        <v>409149.57</v>
      </c>
      <c r="J48" s="41">
        <f t="shared" si="12"/>
        <v>473287.77</v>
      </c>
      <c r="K48" s="41">
        <f t="shared" si="12"/>
        <v>572533.9299999999</v>
      </c>
      <c r="L48" s="42">
        <f>SUM(B48:K48)</f>
        <v>6069921.15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417057.39</v>
      </c>
      <c r="C54" s="41">
        <f aca="true" t="shared" si="14" ref="C54:J54">SUM(C55:C66)</f>
        <v>336166.75</v>
      </c>
      <c r="D54" s="41">
        <f t="shared" si="14"/>
        <v>1135619.31</v>
      </c>
      <c r="E54" s="41">
        <f t="shared" si="14"/>
        <v>903757.22</v>
      </c>
      <c r="F54" s="41">
        <f t="shared" si="14"/>
        <v>983744.48</v>
      </c>
      <c r="G54" s="41">
        <f t="shared" si="14"/>
        <v>537179.94</v>
      </c>
      <c r="H54" s="41">
        <f t="shared" si="14"/>
        <v>301424.8</v>
      </c>
      <c r="I54" s="41">
        <f>SUM(I55:I69)</f>
        <v>409149.57</v>
      </c>
      <c r="J54" s="41">
        <f t="shared" si="14"/>
        <v>473287.77</v>
      </c>
      <c r="K54" s="41">
        <f>SUM(K55:K68)</f>
        <v>572533.9299999999</v>
      </c>
      <c r="L54" s="46">
        <f>SUM(B54:K54)</f>
        <v>6069921.16</v>
      </c>
      <c r="M54" s="40"/>
    </row>
    <row r="55" spans="1:13" ht="18.75" customHeight="1">
      <c r="A55" s="47" t="s">
        <v>51</v>
      </c>
      <c r="B55" s="48">
        <v>417057.39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417057.39</v>
      </c>
      <c r="M55" s="40"/>
    </row>
    <row r="56" spans="1:12" ht="18.75" customHeight="1">
      <c r="A56" s="47" t="s">
        <v>61</v>
      </c>
      <c r="B56" s="17">
        <v>0</v>
      </c>
      <c r="C56" s="48">
        <v>293708.89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293708.89</v>
      </c>
    </row>
    <row r="57" spans="1:12" ht="18.75" customHeight="1">
      <c r="A57" s="47" t="s">
        <v>62</v>
      </c>
      <c r="B57" s="17">
        <v>0</v>
      </c>
      <c r="C57" s="48">
        <v>42457.86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42457.86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1135619.31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1135619.31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903757.22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903757.22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983744.48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983744.48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537179.94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537179.94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301424.8</v>
      </c>
      <c r="I62" s="17">
        <v>0</v>
      </c>
      <c r="J62" s="17">
        <v>0</v>
      </c>
      <c r="K62" s="17">
        <v>0</v>
      </c>
      <c r="L62" s="46">
        <f t="shared" si="15"/>
        <v>301424.8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473287.77</v>
      </c>
      <c r="K64" s="17">
        <v>0</v>
      </c>
      <c r="L64" s="46">
        <f t="shared" si="15"/>
        <v>473287.77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282889.01</v>
      </c>
      <c r="L65" s="46">
        <f t="shared" si="15"/>
        <v>282889.01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289644.92</v>
      </c>
      <c r="L66" s="46">
        <f t="shared" si="15"/>
        <v>289644.92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409149.57</v>
      </c>
      <c r="J69" s="53">
        <v>0</v>
      </c>
      <c r="K69" s="53">
        <v>0</v>
      </c>
      <c r="L69" s="51">
        <f>SUM(B69:K69)</f>
        <v>409149.57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2021-02-11T22:27:28Z</dcterms:modified>
  <cp:category/>
  <cp:version/>
  <cp:contentType/>
  <cp:contentStatus/>
</cp:coreProperties>
</file>