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<sst xmlns="http://schemas.openxmlformats.org/spreadsheetml/2006/main" count="79" uniqueCount="78">
  <si>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</si>
  <si>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</si>
  <si>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</si>
  <si>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</si>
  <si>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</si>
  <si>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</si>
  <si>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</si>
  <si>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</si>
  <si>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</si>
  <si>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</si>
  <si>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</si>
  <si>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</si>
  <si>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</si>
  <si>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</si>
  <si>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</si>
  <si>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</si>
  <si>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</si>
  <si>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</si>
  <si>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</si>
  <si>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</si>
  <si>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</si>
  <si>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</si>
  <si>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</si>
  <si>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</si>
  <si>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</si>
  <si>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</si>
  <si>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</si>
  <si>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</si>
  <si>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</si>
  <si>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</si>
  <si>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</si>
  <si>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</si>
  <si>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</si>
  <si>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</si>
  <si>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</si>
  <si>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</si>
  <si>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</si>
  <si>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</si>
  <si>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</si>
  <si>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</si>
  <si>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</si>
  <si>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</si>
  <si>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</si>
  <si>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</si>
  <si>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</si>
  <si>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</si>
  <si>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</si>
  <si>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</si>
  <si>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</si>
  <si>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</si>
  <si>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</si>
  <si>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</si>
  <si>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</si>
  <si>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</si>
  <si>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</si>
  <si>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</si>
  <si>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</si>
  <si>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</si>
  <si>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</si>
  <si>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</si>
  <si>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</si>
  <si>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</si>
  <si>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</si>
  <si>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</si>
  <si>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</si>
  <si>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</si>
  <si>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</si>
  <si>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</si>
  <si>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</si>
  <si>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</si>
  <si>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</si>
  <si>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</si>
  <si>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</si>
  <si>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</si>
  <si>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</si>
  <si>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</si>
  <si>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04/02/21 - VENCIMENTO 11/02/21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</si>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</sst>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64219</v>
      </c>
      <c r="C7" s="10">
        <f>C8+C11</f>
        <v>80761</v>
      </c>
      <c r="D7" s="10">
        <f aca="true" t="shared" si="0" ref="D7:K7">D8+D11</f>
        <v>225726</v>
      </c>
      <c r="E7" s="10">
        <f t="shared" si="0"/>
        <v>202954</v>
      </c>
      <c r="F7" s="10">
        <f t="shared" si="0"/>
        <v>201952</v>
      </c>
      <c r="G7" s="10">
        <f t="shared" si="0"/>
        <v>106498</v>
      </c>
      <c r="H7" s="10">
        <f t="shared" si="0"/>
        <v>55771</v>
      </c>
      <c r="I7" s="10">
        <f t="shared" si="0"/>
        <v>96978</v>
      </c>
      <c r="J7" s="10">
        <f t="shared" si="0"/>
        <v>78746</v>
      </c>
      <c r="K7" s="10">
        <f t="shared" si="0"/>
        <v>162855</v>
      </c>
      <c r="L7" s="10">
        <f>SUM(B7:K7)</f>
        <v>1276460</v>
      </c>
      <c r="M7" s="11"/>
    </row>
    <row r="8" spans="1:13" ht="17.25" customHeight="1">
      <c r="A8" s="12" t="s">
        <v>18</v>
      </c>
      <c r="B8" s="13">
        <f>B9+B10</f>
        <v>5084</v>
      </c>
      <c r="C8" s="13">
        <f aca="true" t="shared" si="1" ref="C8:K8">C9+C10</f>
        <v>6102</v>
      </c>
      <c r="D8" s="13">
        <f t="shared" si="1"/>
        <v>17242</v>
      </c>
      <c r="E8" s="13">
        <f t="shared" si="1"/>
        <v>14209</v>
      </c>
      <c r="F8" s="13">
        <f t="shared" si="1"/>
        <v>13135</v>
      </c>
      <c r="G8" s="13">
        <f t="shared" si="1"/>
        <v>8488</v>
      </c>
      <c r="H8" s="13">
        <f t="shared" si="1"/>
        <v>3897</v>
      </c>
      <c r="I8" s="13">
        <f t="shared" si="1"/>
        <v>5234</v>
      </c>
      <c r="J8" s="13">
        <f t="shared" si="1"/>
        <v>5071</v>
      </c>
      <c r="K8" s="13">
        <f t="shared" si="1"/>
        <v>10560</v>
      </c>
      <c r="L8" s="13">
        <f>SUM(B8:K8)</f>
        <v>89022</v>
      </c>
      <c r="M8"/>
    </row>
    <row r="9" spans="1:13" ht="17.25" customHeight="1">
      <c r="A9" s="14" t="s">
        <v>19</v>
      </c>
      <c r="B9" s="15">
        <v>5084</v>
      </c>
      <c r="C9" s="15">
        <v>6102</v>
      </c>
      <c r="D9" s="15">
        <v>17242</v>
      </c>
      <c r="E9" s="15">
        <v>14209</v>
      </c>
      <c r="F9" s="15">
        <v>13135</v>
      </c>
      <c r="G9" s="15">
        <v>8488</v>
      </c>
      <c r="H9" s="15">
        <v>3895</v>
      </c>
      <c r="I9" s="15">
        <v>5234</v>
      </c>
      <c r="J9" s="15">
        <v>5071</v>
      </c>
      <c r="K9" s="15">
        <v>10560</v>
      </c>
      <c r="L9" s="13">
        <f>SUM(B9:K9)</f>
        <v>89020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59135</v>
      </c>
      <c r="C11" s="15">
        <v>74659</v>
      </c>
      <c r="D11" s="15">
        <v>208484</v>
      </c>
      <c r="E11" s="15">
        <v>188745</v>
      </c>
      <c r="F11" s="15">
        <v>188817</v>
      </c>
      <c r="G11" s="15">
        <v>98010</v>
      </c>
      <c r="H11" s="15">
        <v>51874</v>
      </c>
      <c r="I11" s="15">
        <v>91744</v>
      </c>
      <c r="J11" s="15">
        <v>73675</v>
      </c>
      <c r="K11" s="15">
        <v>152295</v>
      </c>
      <c r="L11" s="13">
        <f>SUM(B11:K11)</f>
        <v>1187438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1.247909657624764</v>
      </c>
      <c r="C15" s="22">
        <v>1.476461581860083</v>
      </c>
      <c r="D15" s="22">
        <v>1.472067366480751</v>
      </c>
      <c r="E15" s="22">
        <v>1.313429585907575</v>
      </c>
      <c r="F15" s="22">
        <v>1.573517311017519</v>
      </c>
      <c r="G15" s="22">
        <v>1.496982609277782</v>
      </c>
      <c r="H15" s="22">
        <v>1.466562572740437</v>
      </c>
      <c r="I15" s="22">
        <v>1.397226349639579</v>
      </c>
      <c r="J15" s="22">
        <v>1.752436960161665</v>
      </c>
      <c r="K15" s="22">
        <v>1.304670163079468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468230.12000000005</v>
      </c>
      <c r="C17" s="25">
        <f aca="true" t="shared" si="2" ref="C17:K17">C18+C19+C20+C21+C22+C23+C24</f>
        <v>372244.54</v>
      </c>
      <c r="D17" s="25">
        <f t="shared" si="2"/>
        <v>1242215.2</v>
      </c>
      <c r="E17" s="25">
        <f t="shared" si="2"/>
        <v>1001115.3300000001</v>
      </c>
      <c r="F17" s="25">
        <f t="shared" si="2"/>
        <v>1066699.5299999998</v>
      </c>
      <c r="G17" s="25">
        <f t="shared" si="2"/>
        <v>591255.37</v>
      </c>
      <c r="H17" s="25">
        <f t="shared" si="2"/>
        <v>333333.55</v>
      </c>
      <c r="I17" s="25">
        <f t="shared" si="2"/>
        <v>450946.45</v>
      </c>
      <c r="J17" s="25">
        <f t="shared" si="2"/>
        <v>500308.44</v>
      </c>
      <c r="K17" s="25">
        <f t="shared" si="2"/>
        <v>630197.37</v>
      </c>
      <c r="L17" s="25">
        <f>L18+L19+L20+L21+L22+L23+L24</f>
        <v>6656545.9</v>
      </c>
      <c r="M17"/>
    </row>
    <row r="18" spans="1:13" ht="17.25" customHeight="1">
      <c r="A18" s="26" t="s">
        <v>24</v>
      </c>
      <c r="B18" s="33">
        <f aca="true" t="shared" si="3" ref="B18:K18">ROUND(B13*B7,2)</f>
        <v>372990.37</v>
      </c>
      <c r="C18" s="33">
        <f t="shared" si="3"/>
        <v>247233.65</v>
      </c>
      <c r="D18" s="33">
        <f t="shared" si="3"/>
        <v>822951.85</v>
      </c>
      <c r="E18" s="33">
        <f t="shared" si="3"/>
        <v>748291.4</v>
      </c>
      <c r="F18" s="33">
        <f t="shared" si="3"/>
        <v>659130.94</v>
      </c>
      <c r="G18" s="33">
        <f t="shared" si="3"/>
        <v>381955.08</v>
      </c>
      <c r="H18" s="33">
        <f t="shared" si="3"/>
        <v>220384.68</v>
      </c>
      <c r="I18" s="33">
        <f t="shared" si="3"/>
        <v>318291.49</v>
      </c>
      <c r="J18" s="33">
        <f t="shared" si="3"/>
        <v>278280.49</v>
      </c>
      <c r="K18" s="33">
        <f t="shared" si="3"/>
        <v>469885.53</v>
      </c>
      <c r="L18" s="33">
        <f aca="true" t="shared" si="4" ref="L18:L24">SUM(B18:K18)</f>
        <v>4519395.48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92467.91</v>
      </c>
      <c r="C19" s="33">
        <f t="shared" si="5"/>
        <v>117797.34</v>
      </c>
      <c r="D19" s="33">
        <f t="shared" si="5"/>
        <v>388488.71</v>
      </c>
      <c r="E19" s="33">
        <f t="shared" si="5"/>
        <v>234536.66</v>
      </c>
      <c r="F19" s="33">
        <f t="shared" si="5"/>
        <v>378023</v>
      </c>
      <c r="G19" s="33">
        <f t="shared" si="5"/>
        <v>189825.03</v>
      </c>
      <c r="H19" s="33">
        <f t="shared" si="5"/>
        <v>102823.24</v>
      </c>
      <c r="I19" s="33">
        <f t="shared" si="5"/>
        <v>126433.77</v>
      </c>
      <c r="J19" s="33">
        <f t="shared" si="5"/>
        <v>209388.53</v>
      </c>
      <c r="K19" s="33">
        <f t="shared" si="5"/>
        <v>143160.1</v>
      </c>
      <c r="L19" s="33">
        <f t="shared" si="4"/>
        <v>1982944.2900000003</v>
      </c>
      <c r="M19"/>
    </row>
    <row r="20" spans="1:13" ht="17.25" customHeight="1">
      <c r="A20" s="27" t="s">
        <v>26</v>
      </c>
      <c r="B20" s="33">
        <v>1544.58</v>
      </c>
      <c r="C20" s="33">
        <v>5728.61</v>
      </c>
      <c r="D20" s="33">
        <v>27804.76</v>
      </c>
      <c r="E20" s="33">
        <v>20794.39</v>
      </c>
      <c r="F20" s="33">
        <v>28060.65</v>
      </c>
      <c r="G20" s="33">
        <v>19907.8</v>
      </c>
      <c r="H20" s="33">
        <v>11548.3</v>
      </c>
      <c r="I20" s="33">
        <v>4736.25</v>
      </c>
      <c r="J20" s="33">
        <v>9788.25</v>
      </c>
      <c r="K20" s="33">
        <v>14181.86</v>
      </c>
      <c r="L20" s="33">
        <f t="shared" si="4"/>
        <v>144095.45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-261.5</v>
      </c>
      <c r="H23" s="33">
        <v>0</v>
      </c>
      <c r="I23" s="33">
        <v>0</v>
      </c>
      <c r="J23" s="33">
        <v>-118.71</v>
      </c>
      <c r="K23" s="33">
        <v>0</v>
      </c>
      <c r="L23" s="33">
        <f t="shared" si="4"/>
        <v>-380.21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-44507.369999999995</v>
      </c>
      <c r="C27" s="33">
        <f t="shared" si="6"/>
        <v>-26848.8</v>
      </c>
      <c r="D27" s="33">
        <f t="shared" si="6"/>
        <v>-75864.8</v>
      </c>
      <c r="E27" s="33">
        <f t="shared" si="6"/>
        <v>-67568.79</v>
      </c>
      <c r="F27" s="33">
        <f t="shared" si="6"/>
        <v>-57794</v>
      </c>
      <c r="G27" s="33">
        <f t="shared" si="6"/>
        <v>-37347.2</v>
      </c>
      <c r="H27" s="33">
        <f t="shared" si="6"/>
        <v>-25815.75</v>
      </c>
      <c r="I27" s="33">
        <f t="shared" si="6"/>
        <v>-34031.24</v>
      </c>
      <c r="J27" s="33">
        <f t="shared" si="6"/>
        <v>-22312.4</v>
      </c>
      <c r="K27" s="33">
        <f t="shared" si="6"/>
        <v>-46464</v>
      </c>
      <c r="L27" s="33">
        <f aca="true" t="shared" si="7" ref="L27:L33">SUM(B27:K27)</f>
        <v>-438554.35000000003</v>
      </c>
      <c r="M27"/>
    </row>
    <row r="28" spans="1:13" ht="18.75" customHeight="1">
      <c r="A28" s="27" t="s">
        <v>30</v>
      </c>
      <c r="B28" s="33">
        <f>B29+B30+B31+B32</f>
        <v>-22369.6</v>
      </c>
      <c r="C28" s="33">
        <f aca="true" t="shared" si="8" ref="C28:K28">C29+C30+C31+C32</f>
        <v>-26848.8</v>
      </c>
      <c r="D28" s="33">
        <f t="shared" si="8"/>
        <v>-75864.8</v>
      </c>
      <c r="E28" s="33">
        <f t="shared" si="8"/>
        <v>-62519.6</v>
      </c>
      <c r="F28" s="33">
        <f t="shared" si="8"/>
        <v>-57794</v>
      </c>
      <c r="G28" s="33">
        <f t="shared" si="8"/>
        <v>-37347.2</v>
      </c>
      <c r="H28" s="33">
        <f t="shared" si="8"/>
        <v>-17138</v>
      </c>
      <c r="I28" s="33">
        <f t="shared" si="8"/>
        <v>-34031.24</v>
      </c>
      <c r="J28" s="33">
        <f t="shared" si="8"/>
        <v>-22312.4</v>
      </c>
      <c r="K28" s="33">
        <f t="shared" si="8"/>
        <v>-46464</v>
      </c>
      <c r="L28" s="33">
        <f t="shared" si="7"/>
        <v>-402689.64</v>
      </c>
      <c r="M28"/>
    </row>
    <row r="29" spans="1:13" s="36" customFormat="1" ht="18.75" customHeight="1">
      <c r="A29" s="34" t="s">
        <v>58</v>
      </c>
      <c r="B29" s="33">
        <f>-ROUND((B9)*$E$3,2)</f>
        <v>-22369.6</v>
      </c>
      <c r="C29" s="33">
        <f aca="true" t="shared" si="9" ref="C29:K29">-ROUND((C9)*$E$3,2)</f>
        <v>-26848.8</v>
      </c>
      <c r="D29" s="33">
        <f t="shared" si="9"/>
        <v>-75864.8</v>
      </c>
      <c r="E29" s="33">
        <f t="shared" si="9"/>
        <v>-62519.6</v>
      </c>
      <c r="F29" s="33">
        <f t="shared" si="9"/>
        <v>-57794</v>
      </c>
      <c r="G29" s="33">
        <f t="shared" si="9"/>
        <v>-37347.2</v>
      </c>
      <c r="H29" s="33">
        <f t="shared" si="9"/>
        <v>-17138</v>
      </c>
      <c r="I29" s="33">
        <f t="shared" si="9"/>
        <v>-23029.6</v>
      </c>
      <c r="J29" s="33">
        <f t="shared" si="9"/>
        <v>-22312.4</v>
      </c>
      <c r="K29" s="33">
        <f t="shared" si="9"/>
        <v>-46464</v>
      </c>
      <c r="L29" s="33">
        <f t="shared" si="7"/>
        <v>-391688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-765.9</v>
      </c>
      <c r="J31" s="17">
        <v>0</v>
      </c>
      <c r="K31" s="17">
        <v>0</v>
      </c>
      <c r="L31" s="33">
        <f t="shared" si="7"/>
        <v>-765.9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-10235.74</v>
      </c>
      <c r="J32" s="17">
        <v>0</v>
      </c>
      <c r="K32" s="17">
        <v>0</v>
      </c>
      <c r="L32" s="33">
        <f t="shared" si="7"/>
        <v>-10235.74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423722.75000000006</v>
      </c>
      <c r="C48" s="41">
        <f aca="true" t="shared" si="12" ref="C48:K48">IF(C17+C27+C40+C49&lt;0,0,C17+C27+C49)</f>
        <v>345395.74</v>
      </c>
      <c r="D48" s="41">
        <f t="shared" si="12"/>
        <v>1166350.4</v>
      </c>
      <c r="E48" s="41">
        <f t="shared" si="12"/>
        <v>933546.54</v>
      </c>
      <c r="F48" s="41">
        <f t="shared" si="12"/>
        <v>1008905.5299999998</v>
      </c>
      <c r="G48" s="41">
        <f t="shared" si="12"/>
        <v>553908.17</v>
      </c>
      <c r="H48" s="41">
        <f t="shared" si="12"/>
        <v>307517.8</v>
      </c>
      <c r="I48" s="41">
        <f t="shared" si="12"/>
        <v>416915.21</v>
      </c>
      <c r="J48" s="41">
        <f t="shared" si="12"/>
        <v>477996.04</v>
      </c>
      <c r="K48" s="41">
        <f t="shared" si="12"/>
        <v>583733.37</v>
      </c>
      <c r="L48" s="42">
        <f>SUM(B48:K48)</f>
        <v>6217991.55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423722.76</v>
      </c>
      <c r="C54" s="41">
        <f aca="true" t="shared" si="14" ref="C54:J54">SUM(C55:C66)</f>
        <v>345395.74</v>
      </c>
      <c r="D54" s="41">
        <f t="shared" si="14"/>
        <v>1166350.4</v>
      </c>
      <c r="E54" s="41">
        <f t="shared" si="14"/>
        <v>933546.54</v>
      </c>
      <c r="F54" s="41">
        <f t="shared" si="14"/>
        <v>1008905.53</v>
      </c>
      <c r="G54" s="41">
        <f t="shared" si="14"/>
        <v>553908.17</v>
      </c>
      <c r="H54" s="41">
        <f t="shared" si="14"/>
        <v>307517.81</v>
      </c>
      <c r="I54" s="41">
        <f>SUM(I55:I69)</f>
        <v>416915.21</v>
      </c>
      <c r="J54" s="41">
        <f t="shared" si="14"/>
        <v>477996.04</v>
      </c>
      <c r="K54" s="41">
        <f>SUM(K55:K68)</f>
        <v>583733.37</v>
      </c>
      <c r="L54" s="46">
        <f>SUM(B54:K54)</f>
        <v>6217991.569999999</v>
      </c>
      <c r="M54" s="40"/>
    </row>
    <row r="55" spans="1:13" ht="18.75" customHeight="1">
      <c r="A55" s="47" t="s">
        <v>51</v>
      </c>
      <c r="B55" s="48">
        <v>423722.76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423722.76</v>
      </c>
      <c r="M55" s="40"/>
    </row>
    <row r="56" spans="1:12" ht="18.75" customHeight="1">
      <c r="A56" s="47" t="s">
        <v>61</v>
      </c>
      <c r="B56" s="17">
        <v>0</v>
      </c>
      <c r="C56" s="48">
        <v>301599.56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301599.56</v>
      </c>
    </row>
    <row r="57" spans="1:12" ht="18.75" customHeight="1">
      <c r="A57" s="47" t="s">
        <v>62</v>
      </c>
      <c r="B57" s="17">
        <v>0</v>
      </c>
      <c r="C57" s="48">
        <v>43796.18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43796.18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1166350.4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1166350.4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933546.54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933546.54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1008905.53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1008905.53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553908.17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553908.17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307517.81</v>
      </c>
      <c r="I62" s="17">
        <v>0</v>
      </c>
      <c r="J62" s="17">
        <v>0</v>
      </c>
      <c r="K62" s="17">
        <v>0</v>
      </c>
      <c r="L62" s="46">
        <f t="shared" si="15"/>
        <v>307517.81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477996.04</v>
      </c>
      <c r="K64" s="17">
        <v>0</v>
      </c>
      <c r="L64" s="46">
        <f t="shared" si="15"/>
        <v>477996.04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321461.97</v>
      </c>
      <c r="L65" s="46">
        <f t="shared" si="15"/>
        <v>321461.97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262271.4</v>
      </c>
      <c r="L66" s="46">
        <f t="shared" si="15"/>
        <v>262271.4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416915.21</v>
      </c>
      <c r="J69" s="53">
        <v>0</v>
      </c>
      <c r="K69" s="53">
        <v>0</v>
      </c>
      <c r="L69" s="51">
        <f>SUM(B69:K69)</f>
        <v>416915.21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2021-02-11T14:03:44Z</dcterms:modified>
  <cp:category/>
  <cp:version/>
  <cp:contentType/>
  <cp:contentStatus/>
</cp:coreProperties>
</file>