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<sst xmlns="http://schemas.openxmlformats.org/spreadsheetml/2006/main" count="79" uniqueCount="78">
  <si>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</si>
  <si>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</si>
  <si>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</si>
  <si>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</si>
  <si>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</si>
  <si>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</si>
  <si>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</si>
  <si>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</si>
  <si>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</si>
  <si>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</si>
  <si>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</si>
  <si>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</si>
  <si>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</si>
  <si>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</si>
  <si>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</si>
  <si>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</si>
  <si>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</si>
  <si>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</si>
  <si>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</si>
  <si>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</si>
  <si>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</si>
  <si>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</si>
  <si>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</si>
  <si>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</si>
  <si>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</si>
  <si>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</si>
  <si>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</si>
  <si>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</si>
  <si>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</si>
  <si>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</si>
  <si>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</si>
  <si>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</si>
  <si>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</si>
  <si>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</si>
  <si>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</si>
  <si>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</si>
  <si>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</si>
  <si>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</si>
  <si>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</si>
  <si>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</si>
  <si>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</si>
  <si>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</si>
  <si>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</si>
  <si>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</si>
  <si>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</si>
  <si>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</si>
  <si>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</si>
  <si>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</si>
  <si>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</si>
  <si>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</si>
  <si>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</si>
  <si>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</si>
  <si>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</si>
  <si>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</si>
  <si>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</si>
  <si>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</si>
  <si>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</si>
  <si>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</si>
  <si>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</si>
  <si>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</si>
  <si>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</si>
  <si>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</si>
  <si>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</si>
  <si>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</si>
  <si>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</si>
  <si>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</si>
  <si>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</si>
  <si>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</si>
  <si>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</si>
  <si>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</si>
  <si>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</si>
  <si>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</si>
  <si>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</si>
  <si>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</si>
  <si>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</si>
  <si>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</si>
  <si>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03/02/21 - VENCIMENTO 10/02/21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</si>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</sst>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64236</v>
      </c>
      <c r="C7" s="10">
        <f>C8+C11</f>
        <v>81050</v>
      </c>
      <c r="D7" s="10">
        <f aca="true" t="shared" si="0" ref="D7:K7">D8+D11</f>
        <v>225818</v>
      </c>
      <c r="E7" s="10">
        <f t="shared" si="0"/>
        <v>206068</v>
      </c>
      <c r="F7" s="10">
        <f t="shared" si="0"/>
        <v>203908</v>
      </c>
      <c r="G7" s="10">
        <f t="shared" si="0"/>
        <v>105921</v>
      </c>
      <c r="H7" s="10">
        <f t="shared" si="0"/>
        <v>55451</v>
      </c>
      <c r="I7" s="10">
        <f t="shared" si="0"/>
        <v>97348</v>
      </c>
      <c r="J7" s="10">
        <f t="shared" si="0"/>
        <v>78327</v>
      </c>
      <c r="K7" s="10">
        <f t="shared" si="0"/>
        <v>163097</v>
      </c>
      <c r="L7" s="10">
        <f>SUM(B7:K7)</f>
        <v>1281224</v>
      </c>
      <c r="M7" s="11"/>
    </row>
    <row r="8" spans="1:13" ht="17.25" customHeight="1">
      <c r="A8" s="12" t="s">
        <v>18</v>
      </c>
      <c r="B8" s="13">
        <f>B9+B10</f>
        <v>4982</v>
      </c>
      <c r="C8" s="13">
        <f aca="true" t="shared" si="1" ref="C8:K8">C9+C10</f>
        <v>6138</v>
      </c>
      <c r="D8" s="13">
        <f t="shared" si="1"/>
        <v>17319</v>
      </c>
      <c r="E8" s="13">
        <f t="shared" si="1"/>
        <v>14337</v>
      </c>
      <c r="F8" s="13">
        <f t="shared" si="1"/>
        <v>13058</v>
      </c>
      <c r="G8" s="13">
        <f t="shared" si="1"/>
        <v>8319</v>
      </c>
      <c r="H8" s="13">
        <f t="shared" si="1"/>
        <v>4060</v>
      </c>
      <c r="I8" s="13">
        <f t="shared" si="1"/>
        <v>5280</v>
      </c>
      <c r="J8" s="13">
        <f t="shared" si="1"/>
        <v>5171</v>
      </c>
      <c r="K8" s="13">
        <f t="shared" si="1"/>
        <v>10485</v>
      </c>
      <c r="L8" s="13">
        <f>SUM(B8:K8)</f>
        <v>89149</v>
      </c>
      <c r="M8"/>
    </row>
    <row r="9" spans="1:13" ht="17.25" customHeight="1">
      <c r="A9" s="14" t="s">
        <v>19</v>
      </c>
      <c r="B9" s="15">
        <v>4981</v>
      </c>
      <c r="C9" s="15">
        <v>6138</v>
      </c>
      <c r="D9" s="15">
        <v>17319</v>
      </c>
      <c r="E9" s="15">
        <v>14337</v>
      </c>
      <c r="F9" s="15">
        <v>13058</v>
      </c>
      <c r="G9" s="15">
        <v>8319</v>
      </c>
      <c r="H9" s="15">
        <v>4058</v>
      </c>
      <c r="I9" s="15">
        <v>5280</v>
      </c>
      <c r="J9" s="15">
        <v>5171</v>
      </c>
      <c r="K9" s="15">
        <v>10485</v>
      </c>
      <c r="L9" s="13">
        <f>SUM(B9:K9)</f>
        <v>89146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59254</v>
      </c>
      <c r="C11" s="15">
        <v>74912</v>
      </c>
      <c r="D11" s="15">
        <v>208499</v>
      </c>
      <c r="E11" s="15">
        <v>191731</v>
      </c>
      <c r="F11" s="15">
        <v>190850</v>
      </c>
      <c r="G11" s="15">
        <v>97602</v>
      </c>
      <c r="H11" s="15">
        <v>51391</v>
      </c>
      <c r="I11" s="15">
        <v>92068</v>
      </c>
      <c r="J11" s="15">
        <v>73156</v>
      </c>
      <c r="K11" s="15">
        <v>152612</v>
      </c>
      <c r="L11" s="13">
        <f>SUM(B11:K11)</f>
        <v>1192075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1.258912822899172</v>
      </c>
      <c r="C15" s="22">
        <v>1.479902303832559</v>
      </c>
      <c r="D15" s="22">
        <v>1.471658349720836</v>
      </c>
      <c r="E15" s="22">
        <v>1.293065910200897</v>
      </c>
      <c r="F15" s="22">
        <v>1.566243104170636</v>
      </c>
      <c r="G15" s="22">
        <v>1.527313096302171</v>
      </c>
      <c r="H15" s="22">
        <v>1.474280200184334</v>
      </c>
      <c r="I15" s="22">
        <v>1.392088071384578</v>
      </c>
      <c r="J15" s="22">
        <v>1.753807993898733</v>
      </c>
      <c r="K15" s="22">
        <v>1.302540755830481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472868.1</v>
      </c>
      <c r="C17" s="25">
        <f aca="true" t="shared" si="2" ref="C17:K17">C18+C19+C20+C21+C22+C23+C24</f>
        <v>374224.07</v>
      </c>
      <c r="D17" s="25">
        <f t="shared" si="2"/>
        <v>1242633.74</v>
      </c>
      <c r="E17" s="25">
        <f t="shared" si="2"/>
        <v>999821.33</v>
      </c>
      <c r="F17" s="25">
        <f t="shared" si="2"/>
        <v>1072126.51</v>
      </c>
      <c r="G17" s="25">
        <f t="shared" si="2"/>
        <v>600162.5399999999</v>
      </c>
      <c r="H17" s="25">
        <f t="shared" si="2"/>
        <v>333043.94000000006</v>
      </c>
      <c r="I17" s="25">
        <f t="shared" si="2"/>
        <v>451046.61</v>
      </c>
      <c r="J17" s="25">
        <f t="shared" si="2"/>
        <v>497839.07</v>
      </c>
      <c r="K17" s="25">
        <f t="shared" si="2"/>
        <v>630263.24</v>
      </c>
      <c r="L17" s="25">
        <f>L18+L19+L20+L21+L22+L23+L24</f>
        <v>6674029.15</v>
      </c>
      <c r="M17"/>
    </row>
    <row r="18" spans="1:13" ht="17.25" customHeight="1">
      <c r="A18" s="26" t="s">
        <v>24</v>
      </c>
      <c r="B18" s="33">
        <f aca="true" t="shared" si="3" ref="B18:K18">ROUND(B13*B7,2)</f>
        <v>373089.11</v>
      </c>
      <c r="C18" s="33">
        <f t="shared" si="3"/>
        <v>248118.37</v>
      </c>
      <c r="D18" s="33">
        <f t="shared" si="3"/>
        <v>823287.26</v>
      </c>
      <c r="E18" s="33">
        <f t="shared" si="3"/>
        <v>759772.72</v>
      </c>
      <c r="F18" s="33">
        <f t="shared" si="3"/>
        <v>665514.93</v>
      </c>
      <c r="G18" s="33">
        <f t="shared" si="3"/>
        <v>379885.67</v>
      </c>
      <c r="H18" s="33">
        <f t="shared" si="3"/>
        <v>219120.17</v>
      </c>
      <c r="I18" s="33">
        <f t="shared" si="3"/>
        <v>319505.87</v>
      </c>
      <c r="J18" s="33">
        <f t="shared" si="3"/>
        <v>276799.79</v>
      </c>
      <c r="K18" s="33">
        <f t="shared" si="3"/>
        <v>470583.77</v>
      </c>
      <c r="L18" s="33">
        <f aca="true" t="shared" si="4" ref="L18:L24">SUM(B18:K18)</f>
        <v>4535677.66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96597.55</v>
      </c>
      <c r="C19" s="33">
        <f t="shared" si="5"/>
        <v>119072.58</v>
      </c>
      <c r="D19" s="33">
        <f t="shared" si="5"/>
        <v>388310.31</v>
      </c>
      <c r="E19" s="33">
        <f t="shared" si="5"/>
        <v>222663.48</v>
      </c>
      <c r="F19" s="33">
        <f t="shared" si="5"/>
        <v>376843.24</v>
      </c>
      <c r="G19" s="33">
        <f t="shared" si="5"/>
        <v>200318.69</v>
      </c>
      <c r="H19" s="33">
        <f t="shared" si="5"/>
        <v>103924.36</v>
      </c>
      <c r="I19" s="33">
        <f t="shared" si="5"/>
        <v>125274.44</v>
      </c>
      <c r="J19" s="33">
        <f t="shared" si="5"/>
        <v>208653.89</v>
      </c>
      <c r="K19" s="33">
        <f t="shared" si="5"/>
        <v>142370.77</v>
      </c>
      <c r="L19" s="33">
        <f t="shared" si="4"/>
        <v>1984029.31</v>
      </c>
      <c r="M19"/>
    </row>
    <row r="20" spans="1:13" ht="17.25" customHeight="1">
      <c r="A20" s="27" t="s">
        <v>26</v>
      </c>
      <c r="B20" s="33">
        <v>1954.18</v>
      </c>
      <c r="C20" s="33">
        <v>5548.18</v>
      </c>
      <c r="D20" s="33">
        <v>28066.29</v>
      </c>
      <c r="E20" s="33">
        <v>19892.25</v>
      </c>
      <c r="F20" s="33">
        <v>28283.4</v>
      </c>
      <c r="G20" s="33">
        <v>20129.22</v>
      </c>
      <c r="H20" s="33">
        <v>11422.08</v>
      </c>
      <c r="I20" s="33">
        <v>4781.36</v>
      </c>
      <c r="J20" s="33">
        <v>9652.93</v>
      </c>
      <c r="K20" s="33">
        <v>14338.82</v>
      </c>
      <c r="L20" s="33">
        <f t="shared" si="4"/>
        <v>144068.71000000002</v>
      </c>
      <c r="M20"/>
    </row>
    <row r="21" spans="1:13" ht="17.25" customHeight="1">
      <c r="A21" s="27" t="s">
        <v>27</v>
      </c>
      <c r="B21" s="33">
        <v>1484.94</v>
      </c>
      <c r="C21" s="29">
        <v>1484.94</v>
      </c>
      <c r="D21" s="29">
        <v>2969.88</v>
      </c>
      <c r="E21" s="29">
        <v>2969.88</v>
      </c>
      <c r="F21" s="33">
        <v>1484.94</v>
      </c>
      <c r="G21" s="29">
        <v>0</v>
      </c>
      <c r="H21" s="33">
        <v>1484.94</v>
      </c>
      <c r="I21" s="29">
        <v>1484.94</v>
      </c>
      <c r="J21" s="29">
        <v>2969.88</v>
      </c>
      <c r="K21" s="29">
        <v>2969.88</v>
      </c>
      <c r="L21" s="33">
        <f t="shared" si="4"/>
        <v>19304.22</v>
      </c>
      <c r="M21"/>
    </row>
    <row r="22" spans="1:13" ht="17.25" customHeight="1">
      <c r="A22" s="27" t="s">
        <v>28</v>
      </c>
      <c r="B22" s="30">
        <v>-257.68</v>
      </c>
      <c r="C22" s="30">
        <v>0</v>
      </c>
      <c r="D22" s="30">
        <v>0</v>
      </c>
      <c r="E22" s="33">
        <v>-5477</v>
      </c>
      <c r="F22" s="33">
        <v>0</v>
      </c>
      <c r="G22" s="33">
        <v>-171.04</v>
      </c>
      <c r="H22" s="30">
        <v>-2907.61</v>
      </c>
      <c r="I22" s="33">
        <v>0</v>
      </c>
      <c r="J22" s="30">
        <v>0</v>
      </c>
      <c r="K22" s="30">
        <v>0</v>
      </c>
      <c r="L22" s="33">
        <f t="shared" si="4"/>
        <v>-8813.33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-237.42</v>
      </c>
      <c r="K23" s="33">
        <v>0</v>
      </c>
      <c r="L23" s="33">
        <f t="shared" si="4"/>
        <v>-237.42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-44054.17</v>
      </c>
      <c r="C27" s="33">
        <f t="shared" si="6"/>
        <v>-27007.2</v>
      </c>
      <c r="D27" s="33">
        <f t="shared" si="6"/>
        <v>-76203.6</v>
      </c>
      <c r="E27" s="33">
        <f t="shared" si="6"/>
        <v>-68131.99</v>
      </c>
      <c r="F27" s="33">
        <f t="shared" si="6"/>
        <v>-57455.2</v>
      </c>
      <c r="G27" s="33">
        <f t="shared" si="6"/>
        <v>-36603.6</v>
      </c>
      <c r="H27" s="33">
        <f t="shared" si="6"/>
        <v>-26532.95</v>
      </c>
      <c r="I27" s="33">
        <f t="shared" si="6"/>
        <v>-37422.32</v>
      </c>
      <c r="J27" s="33">
        <f t="shared" si="6"/>
        <v>-22752.4</v>
      </c>
      <c r="K27" s="33">
        <f t="shared" si="6"/>
        <v>-46134</v>
      </c>
      <c r="L27" s="33">
        <f aca="true" t="shared" si="7" ref="L27:L33">SUM(B27:K27)</f>
        <v>-442297.43000000005</v>
      </c>
      <c r="M27"/>
    </row>
    <row r="28" spans="1:13" ht="18.75" customHeight="1">
      <c r="A28" s="27" t="s">
        <v>30</v>
      </c>
      <c r="B28" s="33">
        <f>B29+B30+B31+B32</f>
        <v>-21916.4</v>
      </c>
      <c r="C28" s="33">
        <f aca="true" t="shared" si="8" ref="C28:K28">C29+C30+C31+C32</f>
        <v>-27007.2</v>
      </c>
      <c r="D28" s="33">
        <f t="shared" si="8"/>
        <v>-76203.6</v>
      </c>
      <c r="E28" s="33">
        <f t="shared" si="8"/>
        <v>-63082.8</v>
      </c>
      <c r="F28" s="33">
        <f t="shared" si="8"/>
        <v>-57455.2</v>
      </c>
      <c r="G28" s="33">
        <f t="shared" si="8"/>
        <v>-36603.6</v>
      </c>
      <c r="H28" s="33">
        <f t="shared" si="8"/>
        <v>-17855.2</v>
      </c>
      <c r="I28" s="33">
        <f t="shared" si="8"/>
        <v>-37422.32</v>
      </c>
      <c r="J28" s="33">
        <f t="shared" si="8"/>
        <v>-22752.4</v>
      </c>
      <c r="K28" s="33">
        <f t="shared" si="8"/>
        <v>-46134</v>
      </c>
      <c r="L28" s="33">
        <f t="shared" si="7"/>
        <v>-406432.72000000003</v>
      </c>
      <c r="M28"/>
    </row>
    <row r="29" spans="1:13" s="36" customFormat="1" ht="18.75" customHeight="1">
      <c r="A29" s="34" t="s">
        <v>58</v>
      </c>
      <c r="B29" s="33">
        <f>-ROUND((B9)*$E$3,2)</f>
        <v>-21916.4</v>
      </c>
      <c r="C29" s="33">
        <f aca="true" t="shared" si="9" ref="C29:K29">-ROUND((C9)*$E$3,2)</f>
        <v>-27007.2</v>
      </c>
      <c r="D29" s="33">
        <f t="shared" si="9"/>
        <v>-76203.6</v>
      </c>
      <c r="E29" s="33">
        <f t="shared" si="9"/>
        <v>-63082.8</v>
      </c>
      <c r="F29" s="33">
        <f t="shared" si="9"/>
        <v>-57455.2</v>
      </c>
      <c r="G29" s="33">
        <f t="shared" si="9"/>
        <v>-36603.6</v>
      </c>
      <c r="H29" s="33">
        <f t="shared" si="9"/>
        <v>-17855.2</v>
      </c>
      <c r="I29" s="33">
        <f t="shared" si="9"/>
        <v>-23232</v>
      </c>
      <c r="J29" s="33">
        <f t="shared" si="9"/>
        <v>-22752.4</v>
      </c>
      <c r="K29" s="33">
        <f t="shared" si="9"/>
        <v>-46134</v>
      </c>
      <c r="L29" s="33">
        <f t="shared" si="7"/>
        <v>-392242.4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-647.64</v>
      </c>
      <c r="J31" s="17">
        <v>0</v>
      </c>
      <c r="K31" s="17">
        <v>0</v>
      </c>
      <c r="L31" s="33">
        <f t="shared" si="7"/>
        <v>-647.64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-13542.68</v>
      </c>
      <c r="J32" s="17">
        <v>0</v>
      </c>
      <c r="K32" s="17">
        <v>0</v>
      </c>
      <c r="L32" s="33">
        <f t="shared" si="7"/>
        <v>-13542.68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-22137.77</v>
      </c>
      <c r="C33" s="38">
        <f t="shared" si="10"/>
        <v>0</v>
      </c>
      <c r="D33" s="38">
        <f t="shared" si="10"/>
        <v>0</v>
      </c>
      <c r="E33" s="38">
        <f t="shared" si="10"/>
        <v>-5049.19</v>
      </c>
      <c r="F33" s="38">
        <f t="shared" si="10"/>
        <v>0</v>
      </c>
      <c r="G33" s="38">
        <f t="shared" si="10"/>
        <v>0</v>
      </c>
      <c r="H33" s="38">
        <f t="shared" si="10"/>
        <v>-8677.75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-35864.71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-22137.77</v>
      </c>
      <c r="C35" s="17">
        <v>0</v>
      </c>
      <c r="D35" s="17">
        <v>0</v>
      </c>
      <c r="E35" s="33">
        <v>-5049.19</v>
      </c>
      <c r="F35" s="28">
        <v>0</v>
      </c>
      <c r="G35" s="28">
        <v>0</v>
      </c>
      <c r="H35" s="33">
        <v>-8677.75</v>
      </c>
      <c r="I35" s="17">
        <v>0</v>
      </c>
      <c r="J35" s="28">
        <v>0</v>
      </c>
      <c r="K35" s="17">
        <v>0</v>
      </c>
      <c r="L35" s="33">
        <f>SUM(B35:K35)</f>
        <v>-35864.71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428813.93</v>
      </c>
      <c r="C48" s="41">
        <f aca="true" t="shared" si="12" ref="C48:K48">IF(C17+C27+C40+C49&lt;0,0,C17+C27+C49)</f>
        <v>347216.87</v>
      </c>
      <c r="D48" s="41">
        <f t="shared" si="12"/>
        <v>1166430.14</v>
      </c>
      <c r="E48" s="41">
        <f t="shared" si="12"/>
        <v>931689.34</v>
      </c>
      <c r="F48" s="41">
        <f t="shared" si="12"/>
        <v>1014671.31</v>
      </c>
      <c r="G48" s="41">
        <f t="shared" si="12"/>
        <v>563558.94</v>
      </c>
      <c r="H48" s="41">
        <f t="shared" si="12"/>
        <v>306510.99000000005</v>
      </c>
      <c r="I48" s="41">
        <f t="shared" si="12"/>
        <v>413624.29</v>
      </c>
      <c r="J48" s="41">
        <f t="shared" si="12"/>
        <v>475086.67</v>
      </c>
      <c r="K48" s="41">
        <f t="shared" si="12"/>
        <v>584129.24</v>
      </c>
      <c r="L48" s="42">
        <f>SUM(B48:K48)</f>
        <v>6231731.72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428813.94</v>
      </c>
      <c r="C54" s="41">
        <f aca="true" t="shared" si="14" ref="C54:J54">SUM(C55:C66)</f>
        <v>347216.86</v>
      </c>
      <c r="D54" s="41">
        <f t="shared" si="14"/>
        <v>1166430.15</v>
      </c>
      <c r="E54" s="41">
        <f t="shared" si="14"/>
        <v>931689.34</v>
      </c>
      <c r="F54" s="41">
        <f t="shared" si="14"/>
        <v>1014671.31</v>
      </c>
      <c r="G54" s="41">
        <f t="shared" si="14"/>
        <v>563558.93</v>
      </c>
      <c r="H54" s="41">
        <f t="shared" si="14"/>
        <v>306510.99</v>
      </c>
      <c r="I54" s="41">
        <f>SUM(I55:I69)</f>
        <v>413624.29</v>
      </c>
      <c r="J54" s="41">
        <f t="shared" si="14"/>
        <v>475086.67</v>
      </c>
      <c r="K54" s="41">
        <f>SUM(K55:K68)</f>
        <v>584129.24</v>
      </c>
      <c r="L54" s="46">
        <f>SUM(B54:K54)</f>
        <v>6231731.720000001</v>
      </c>
      <c r="M54" s="40"/>
    </row>
    <row r="55" spans="1:13" ht="18.75" customHeight="1">
      <c r="A55" s="47" t="s">
        <v>51</v>
      </c>
      <c r="B55" s="48">
        <v>428813.94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428813.94</v>
      </c>
      <c r="M55" s="40"/>
    </row>
    <row r="56" spans="1:12" ht="18.75" customHeight="1">
      <c r="A56" s="47" t="s">
        <v>61</v>
      </c>
      <c r="B56" s="17">
        <v>0</v>
      </c>
      <c r="C56" s="48">
        <v>303606.42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303606.42</v>
      </c>
    </row>
    <row r="57" spans="1:12" ht="18.75" customHeight="1">
      <c r="A57" s="47" t="s">
        <v>62</v>
      </c>
      <c r="B57" s="17">
        <v>0</v>
      </c>
      <c r="C57" s="48">
        <v>43610.44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43610.44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1166430.15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1166430.15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931689.34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931689.34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1014671.31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1014671.31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563558.93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563558.93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306510.99</v>
      </c>
      <c r="I62" s="17">
        <v>0</v>
      </c>
      <c r="J62" s="17">
        <v>0</v>
      </c>
      <c r="K62" s="17">
        <v>0</v>
      </c>
      <c r="L62" s="46">
        <f t="shared" si="15"/>
        <v>306510.99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475086.67</v>
      </c>
      <c r="K64" s="17">
        <v>0</v>
      </c>
      <c r="L64" s="46">
        <f t="shared" si="15"/>
        <v>475086.67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328981.59</v>
      </c>
      <c r="L65" s="46">
        <f t="shared" si="15"/>
        <v>328981.59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255147.65</v>
      </c>
      <c r="L66" s="46">
        <f t="shared" si="15"/>
        <v>255147.65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413624.29</v>
      </c>
      <c r="J69" s="53">
        <v>0</v>
      </c>
      <c r="K69" s="53">
        <v>0</v>
      </c>
      <c r="L69" s="51">
        <f>SUM(B69:K69)</f>
        <v>413624.29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2021-02-09T18:40:59Z</dcterms:modified>
  <cp:category/>
  <cp:version/>
  <cp:contentType/>
  <cp:contentStatus/>
</cp:coreProperties>
</file>