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zembro2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<sst xmlns="http://schemas.openxmlformats.org/spreadsheetml/2006/main" count="86" uniqueCount="83">
  <si>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DEMONSTRATIVO DE REMUNERAÇÃO DOS CONCESSIONÁRIOS - Grupo Local de Distribuição</t>
  </si>
  <si>
    <t>OPERAÇÃO DE 01 A 31/12/21 - VENCIMENTO 08/12/21 A 07/01/22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</si>
  <si>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</si>
  <si>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</si>
  <si>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</si>
  <si>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</si>
  <si>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</si>
  <si>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</si>
  <si>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</si>
  <si>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</si>
  <si>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</si>
  <si>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</si>
  <si>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</si>
  <si>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</si>
  <si>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</si>
  <si>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</si>
  <si>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</si>
  <si>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</si>
  <si>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</si>
  <si>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</si>
  <si>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</si>
  <si>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</si>
  <si>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</si>
  <si>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</si>
  <si>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</si>
  <si>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</si>
  <si>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</si>
  <si>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</si>
  <si>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</si>
  <si>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</si>
  <si>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</si>
  <si>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</si>
  <si>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</si>
  <si>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</si>
  <si>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</si>
  <si>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</si>
  <si>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 + 4.7 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</si>
  <si>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</si>
  <si>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</si>
  <si>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</si>
  <si>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</si>
  <si>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</si>
  <si>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</si>
  <si>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 Valor Frota Não Disponibilizada</t>
  </si>
  <si>
    <t>4.8. Ajuste Frota Operante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</si>
  <si>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</si>
  <si>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</si>
  <si>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</si>
  <si>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</si>
  <si>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</si>
  <si>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</si>
  <si>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</si>
  <si>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</si>
  <si>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</si>
  <si>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</si>
  <si>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</si>
  <si>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</si>
  <si>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</si>
  <si>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</si>
  <si>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</si>
  <si>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5.2.11. Amortização do Investimento</t>
  </si>
  <si>
    <t>5.3. Revisão de Remuneração pelo Transporte Coletivo(1)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</si>
  <si>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</si>
  <si>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</si>
  <si>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</si>
  <si>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</si>
  <si>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</si>
  <si>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</si>
  <si>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</si>
  <si>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</si>
  <si>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</si>
  <si>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</si>
  <si>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</si>
  <si>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</si>
  <si>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</si>
  <si>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</si>
  <si>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</si>
  <si>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</si>
  <si>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Revisões:</t>
  </si>
  <si>
    <t xml:space="preserve">             - período de 19/03 a 03/12/20, lotes D3 e D7.</t>
  </si>
  <si>
    <t xml:space="preserve">             - mês de setembro/21, tarifa de remuneração por passageiros, fator de transição, ar-condicionado e frota não disponibilizada; total de 715.873 passageiros.</t>
  </si>
  <si>
    <t xml:space="preserve">             - mês de novembro/21, fator de transição, ar condicionado, passageiros; total de 907.448 passageiros; Arla e rede da madrugada.</t>
  </si>
  <si>
    <t xml:space="preserve">           (2) Revisão de remuneração do serviço atende, mês de novembro/21.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</si>
</sst>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9295943</v>
      </c>
      <c r="C7" s="13">
        <f t="shared" si="0"/>
        <v>6527036</v>
      </c>
      <c r="D7" s="13">
        <f t="shared" si="0"/>
        <v>6789317</v>
      </c>
      <c r="E7" s="13">
        <f t="shared" si="0"/>
        <v>1371868</v>
      </c>
      <c r="F7" s="13">
        <f t="shared" si="0"/>
        <v>5024402</v>
      </c>
      <c r="G7" s="13">
        <f t="shared" si="0"/>
        <v>8232332</v>
      </c>
      <c r="H7" s="13">
        <f t="shared" si="0"/>
        <v>1048066</v>
      </c>
      <c r="I7" s="13">
        <f t="shared" si="0"/>
        <v>6168833</v>
      </c>
      <c r="J7" s="13">
        <f t="shared" si="0"/>
        <v>5614078</v>
      </c>
      <c r="K7" s="13">
        <f t="shared" si="0"/>
        <v>8305207</v>
      </c>
      <c r="L7" s="13">
        <f t="shared" si="0"/>
        <v>6069444</v>
      </c>
      <c r="M7" s="13">
        <f t="shared" si="0"/>
        <v>2923816</v>
      </c>
      <c r="N7" s="13">
        <f t="shared" si="0"/>
        <v>1715386</v>
      </c>
      <c r="O7" s="13">
        <f t="shared" si="0"/>
        <v>69085728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506840</v>
      </c>
      <c r="C8" s="15">
        <f t="shared" si="1"/>
        <v>501942</v>
      </c>
      <c r="D8" s="15">
        <f t="shared" si="1"/>
        <v>388352</v>
      </c>
      <c r="E8" s="15">
        <f t="shared" si="1"/>
        <v>72692</v>
      </c>
      <c r="F8" s="15">
        <f t="shared" si="1"/>
        <v>273646</v>
      </c>
      <c r="G8" s="15">
        <f t="shared" si="1"/>
        <v>407621</v>
      </c>
      <c r="H8" s="15">
        <f t="shared" si="1"/>
        <v>71303</v>
      </c>
      <c r="I8" s="15">
        <f t="shared" si="1"/>
        <v>481217</v>
      </c>
      <c r="J8" s="15">
        <f t="shared" si="1"/>
        <v>365996</v>
      </c>
      <c r="K8" s="15">
        <f t="shared" si="1"/>
        <v>333282</v>
      </c>
      <c r="L8" s="15">
        <f t="shared" si="1"/>
        <v>256575</v>
      </c>
      <c r="M8" s="15">
        <f t="shared" si="1"/>
        <v>144589</v>
      </c>
      <c r="N8" s="15">
        <f t="shared" si="1"/>
        <v>122846</v>
      </c>
      <c r="O8" s="15">
        <f t="shared" si="1"/>
        <v>3926901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506840</v>
      </c>
      <c r="C9" s="15">
        <v>501942</v>
      </c>
      <c r="D9" s="15">
        <v>388352</v>
      </c>
      <c r="E9" s="15">
        <v>72692</v>
      </c>
      <c r="F9" s="15">
        <v>273646</v>
      </c>
      <c r="G9" s="15">
        <v>407621</v>
      </c>
      <c r="H9" s="15">
        <v>71303</v>
      </c>
      <c r="I9" s="15">
        <v>481114</v>
      </c>
      <c r="J9" s="15">
        <v>365996</v>
      </c>
      <c r="K9" s="15">
        <v>332990</v>
      </c>
      <c r="L9" s="15">
        <v>256575</v>
      </c>
      <c r="M9" s="15">
        <v>144397</v>
      </c>
      <c r="N9" s="15">
        <v>122637</v>
      </c>
      <c r="O9" s="15">
        <f>SUM(B9:N9)</f>
        <v>3926105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103</v>
      </c>
      <c r="J10" s="17">
        <v>0</v>
      </c>
      <c r="K10" s="17">
        <v>292</v>
      </c>
      <c r="L10" s="17">
        <v>0</v>
      </c>
      <c r="M10" s="17">
        <v>192</v>
      </c>
      <c r="N10" s="17">
        <v>209</v>
      </c>
      <c r="O10" s="15">
        <f>SUM(B10:N10)</f>
        <v>796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8789103</v>
      </c>
      <c r="C11" s="17">
        <v>6025094</v>
      </c>
      <c r="D11" s="17">
        <v>6400965</v>
      </c>
      <c r="E11" s="17">
        <v>1299176</v>
      </c>
      <c r="F11" s="17">
        <v>4750756</v>
      </c>
      <c r="G11" s="17">
        <v>7824711</v>
      </c>
      <c r="H11" s="17">
        <v>976763</v>
      </c>
      <c r="I11" s="17">
        <v>5687616</v>
      </c>
      <c r="J11" s="17">
        <v>5248082</v>
      </c>
      <c r="K11" s="17">
        <v>7971925</v>
      </c>
      <c r="L11" s="17">
        <v>5812869</v>
      </c>
      <c r="M11" s="17">
        <v>2779227</v>
      </c>
      <c r="N11" s="17">
        <v>1592540</v>
      </c>
      <c r="O11" s="15">
        <f>SUM(B11:N11)</f>
        <v>65158827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2.2277</v>
      </c>
      <c r="C13" s="21">
        <v>2.3013</v>
      </c>
      <c r="D13" s="21">
        <v>2.0182</v>
      </c>
      <c r="E13" s="21">
        <v>3.4478</v>
      </c>
      <c r="F13" s="21">
        <v>2.3393</v>
      </c>
      <c r="G13" s="21">
        <v>1.9247</v>
      </c>
      <c r="H13" s="21">
        <v>2.5842</v>
      </c>
      <c r="I13" s="21">
        <v>2.2851</v>
      </c>
      <c r="J13" s="21">
        <v>2.2983</v>
      </c>
      <c r="K13" s="21">
        <v>2.1725</v>
      </c>
      <c r="L13" s="21">
        <v>2.4736</v>
      </c>
      <c r="M13" s="21">
        <v>2.8544</v>
      </c>
      <c r="N13" s="21">
        <v>2.5783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36</v>
      </c>
      <c r="B17" s="28">
        <f>B18+B19+B20+B21+B22+B23+B24+B25+B26</f>
        <v>29779525.800000004</v>
      </c>
      <c r="C17" s="28">
        <f aca="true" t="shared" si="2" ref="C17:N17">C18+C19+C20+C21+C22+C23+C24+C25+C26</f>
        <v>21650285.320000008</v>
      </c>
      <c r="D17" s="28">
        <f t="shared" si="2"/>
        <v>18907072.000000004</v>
      </c>
      <c r="E17" s="28">
        <f t="shared" si="2"/>
        <v>5685185.53</v>
      </c>
      <c r="F17" s="28">
        <f t="shared" si="2"/>
        <v>19472967.22</v>
      </c>
      <c r="G17" s="28">
        <f t="shared" si="2"/>
        <v>27948267.910000004</v>
      </c>
      <c r="H17" s="28">
        <f t="shared" si="2"/>
        <v>5376670.359999999</v>
      </c>
      <c r="I17" s="28">
        <f t="shared" si="2"/>
        <v>21356326.29</v>
      </c>
      <c r="J17" s="28">
        <f t="shared" si="2"/>
        <v>18883548.779999997</v>
      </c>
      <c r="K17" s="28">
        <f t="shared" si="2"/>
        <v>25016393.19</v>
      </c>
      <c r="L17" s="28">
        <f t="shared" si="2"/>
        <v>22658525</v>
      </c>
      <c r="M17" s="28">
        <f t="shared" si="2"/>
        <v>12637183.790000003</v>
      </c>
      <c r="N17" s="28">
        <f t="shared" si="2"/>
        <v>6478616.34</v>
      </c>
      <c r="O17" s="28">
        <f>O18+O19+O20+O21+O22+O23+O24+O25+O26</f>
        <v>235850567.52999997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37</v>
      </c>
      <c r="B18" s="31">
        <v>20708572.210000005</v>
      </c>
      <c r="C18" s="31">
        <v>15020667.930000002</v>
      </c>
      <c r="D18" s="31">
        <v>13702199.58</v>
      </c>
      <c r="E18" s="31">
        <v>4729926.51</v>
      </c>
      <c r="F18" s="31">
        <v>11753583.61</v>
      </c>
      <c r="G18" s="31">
        <v>15844769.42</v>
      </c>
      <c r="H18" s="31">
        <v>2708412.1699999995</v>
      </c>
      <c r="I18" s="31">
        <v>14096400.289999997</v>
      </c>
      <c r="J18" s="31">
        <v>12902835.47</v>
      </c>
      <c r="K18" s="31">
        <v>18043062.249999996</v>
      </c>
      <c r="L18" s="31">
        <v>15013376.679999998</v>
      </c>
      <c r="M18" s="31">
        <v>8345740.379999999</v>
      </c>
      <c r="N18" s="31">
        <v>4422779.7299999995</v>
      </c>
      <c r="O18" s="31">
        <f aca="true" t="shared" si="3" ref="O18:O26">SUM(B18:N18)</f>
        <v>157292326.23</v>
      </c>
    </row>
    <row r="19" spans="1:23" ht="18.75" customHeight="1">
      <c r="A19" s="30" t="s">
        <v>38</v>
      </c>
      <c r="B19" s="31">
        <v>6275193.49</v>
      </c>
      <c r="C19" s="31">
        <v>5092795.050000001</v>
      </c>
      <c r="D19" s="31">
        <v>3953853.0300000003</v>
      </c>
      <c r="E19" s="31">
        <v>482057.9199999999</v>
      </c>
      <c r="F19" s="31">
        <v>6381781.09</v>
      </c>
      <c r="G19" s="31">
        <v>10026168.530000001</v>
      </c>
      <c r="H19" s="31">
        <v>2365272.4899999998</v>
      </c>
      <c r="I19" s="31">
        <v>5456771.15</v>
      </c>
      <c r="J19" s="31">
        <v>4679028.029999998</v>
      </c>
      <c r="K19" s="31">
        <v>4865945.94</v>
      </c>
      <c r="L19" s="31">
        <v>5605942.750000001</v>
      </c>
      <c r="M19" s="31">
        <v>3091366.920000001</v>
      </c>
      <c r="N19" s="31">
        <v>1546950.54</v>
      </c>
      <c r="O19" s="31">
        <f t="shared" si="3"/>
        <v>59823126.93</v>
      </c>
      <c r="W19" s="32"/>
    </row>
    <row r="20" spans="1:15" ht="18.75" customHeight="1">
      <c r="A20" s="30" t="s">
        <v>39</v>
      </c>
      <c r="B20" s="31">
        <v>1170242.89</v>
      </c>
      <c r="C20" s="31">
        <v>836554.26</v>
      </c>
      <c r="D20" s="31">
        <v>510445.17</v>
      </c>
      <c r="E20" s="31">
        <v>204159.87000000002</v>
      </c>
      <c r="F20" s="31">
        <v>596773.6000000001</v>
      </c>
      <c r="G20" s="31">
        <v>952265.71</v>
      </c>
      <c r="H20" s="31">
        <v>97107.88000000002</v>
      </c>
      <c r="I20" s="31">
        <v>676442.0700000001</v>
      </c>
      <c r="J20" s="31">
        <v>672868.11</v>
      </c>
      <c r="K20" s="31">
        <v>1003849.1899999998</v>
      </c>
      <c r="L20" s="31">
        <v>941150.2199999999</v>
      </c>
      <c r="M20" s="31">
        <v>409503.63</v>
      </c>
      <c r="N20" s="31">
        <v>247564.91</v>
      </c>
      <c r="O20" s="31">
        <f t="shared" si="3"/>
        <v>8318927.51</v>
      </c>
    </row>
    <row r="21" spans="1:15" ht="18.75" customHeight="1">
      <c r="A21" s="30" t="s">
        <v>40</v>
      </c>
      <c r="B21" s="31">
        <v>83156.46000000002</v>
      </c>
      <c r="C21" s="31">
        <v>83156.46000000002</v>
      </c>
      <c r="D21" s="31">
        <v>41578.23000000001</v>
      </c>
      <c r="E21" s="31">
        <v>41578.23000000001</v>
      </c>
      <c r="F21" s="31">
        <v>41578.23000000001</v>
      </c>
      <c r="G21" s="31">
        <v>41578.23000000001</v>
      </c>
      <c r="H21" s="31">
        <v>41578.23000000001</v>
      </c>
      <c r="I21" s="31">
        <v>41578.23000000001</v>
      </c>
      <c r="J21" s="31">
        <v>41578.23000000001</v>
      </c>
      <c r="K21" s="31">
        <v>41578.23000000001</v>
      </c>
      <c r="L21" s="31">
        <v>41578.23000000001</v>
      </c>
      <c r="M21" s="31">
        <v>41578.23000000001</v>
      </c>
      <c r="N21" s="31">
        <v>41578.23000000001</v>
      </c>
      <c r="O21" s="31">
        <f t="shared" si="3"/>
        <v>623673.45</v>
      </c>
    </row>
    <row r="22" spans="1:15" ht="18.75" customHeight="1">
      <c r="A22" s="30" t="s">
        <v>41</v>
      </c>
      <c r="B22" s="31">
        <v>-4406.0300000000025</v>
      </c>
      <c r="C22" s="31">
        <v>0</v>
      </c>
      <c r="D22" s="31">
        <v>-100851.98999999995</v>
      </c>
      <c r="E22" s="31">
        <v>0</v>
      </c>
      <c r="F22" s="31">
        <v>-4406.0300000000025</v>
      </c>
      <c r="G22" s="31">
        <v>0</v>
      </c>
      <c r="H22" s="31">
        <v>-52678.92</v>
      </c>
      <c r="I22" s="31">
        <v>0</v>
      </c>
      <c r="J22" s="31">
        <v>-55112.10999999998</v>
      </c>
      <c r="K22" s="31">
        <v>0</v>
      </c>
      <c r="L22" s="31">
        <v>0</v>
      </c>
      <c r="M22" s="31">
        <v>0</v>
      </c>
      <c r="N22" s="31">
        <v>0</v>
      </c>
      <c r="O22" s="31">
        <f t="shared" si="3"/>
        <v>-217455.07999999993</v>
      </c>
    </row>
    <row r="23" spans="1:15" ht="18.75" customHeight="1">
      <c r="A23" s="30" t="s">
        <v>42</v>
      </c>
      <c r="B23" s="31">
        <v>2097.85</v>
      </c>
      <c r="C23" s="31">
        <v>1536.25</v>
      </c>
      <c r="D23" s="31">
        <v>1350.6</v>
      </c>
      <c r="E23" s="31">
        <v>394.51</v>
      </c>
      <c r="F23" s="31">
        <v>1420.23</v>
      </c>
      <c r="G23" s="31">
        <v>1940.04</v>
      </c>
      <c r="H23" s="31">
        <v>380.58000000000004</v>
      </c>
      <c r="I23" s="31">
        <v>1475.92</v>
      </c>
      <c r="J23" s="31">
        <v>1371.49</v>
      </c>
      <c r="K23" s="31">
        <v>1793.85</v>
      </c>
      <c r="L23" s="31">
        <v>1608.19</v>
      </c>
      <c r="M23" s="31">
        <v>867.91</v>
      </c>
      <c r="N23" s="31">
        <v>473.42</v>
      </c>
      <c r="O23" s="31">
        <f t="shared" si="3"/>
        <v>16710.84</v>
      </c>
    </row>
    <row r="24" spans="1:26" ht="18.75" customHeight="1">
      <c r="A24" s="30" t="s">
        <v>43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3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30" t="s">
        <v>45</v>
      </c>
      <c r="B26" s="31">
        <v>1544668.9300000006</v>
      </c>
      <c r="C26" s="31">
        <v>615575.3700000002</v>
      </c>
      <c r="D26" s="31">
        <v>798497.3799999997</v>
      </c>
      <c r="E26" s="31">
        <v>227068.49000000005</v>
      </c>
      <c r="F26" s="31">
        <v>702236.4900000001</v>
      </c>
      <c r="G26" s="31">
        <v>1081545.9799999995</v>
      </c>
      <c r="H26" s="31">
        <v>216597.93</v>
      </c>
      <c r="I26" s="31">
        <v>1083658.6299999997</v>
      </c>
      <c r="J26" s="31">
        <v>640979.5600000002</v>
      </c>
      <c r="K26" s="31">
        <v>1060163.7299999995</v>
      </c>
      <c r="L26" s="31">
        <v>1054868.9300000006</v>
      </c>
      <c r="M26" s="31">
        <v>748126.72</v>
      </c>
      <c r="N26" s="31">
        <v>219269.50999999995</v>
      </c>
      <c r="O26" s="31">
        <f t="shared" si="3"/>
        <v>9993257.650000002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33"/>
      <c r="B27" s="20"/>
      <c r="C27" s="2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8.75" customHeight="1">
      <c r="A28" s="18" t="s">
        <v>46</v>
      </c>
      <c r="B28" s="31">
        <f aca="true" t="shared" si="4" ref="B28:O28">+B29+B31+B44+B45+B48-B49</f>
        <v>-3555589.8199999994</v>
      </c>
      <c r="C28" s="31">
        <f>+C29+C31+C44+C45+C48-C49</f>
        <v>-3048473.59</v>
      </c>
      <c r="D28" s="31">
        <f t="shared" si="4"/>
        <v>-2362908.81</v>
      </c>
      <c r="E28" s="31">
        <f t="shared" si="4"/>
        <v>-300174.42000000004</v>
      </c>
      <c r="F28" s="31">
        <f t="shared" si="4"/>
        <v>-2968545.5100000007</v>
      </c>
      <c r="G28" s="31">
        <f t="shared" si="4"/>
        <v>-2722112.610000001</v>
      </c>
      <c r="H28" s="31">
        <f t="shared" si="4"/>
        <v>-403679.5700000001</v>
      </c>
      <c r="I28" s="31">
        <f t="shared" si="4"/>
        <v>-2577905.98</v>
      </c>
      <c r="J28" s="31">
        <f t="shared" si="4"/>
        <v>-1359277.5899999996</v>
      </c>
      <c r="K28" s="31">
        <f t="shared" si="4"/>
        <v>-1388995.1000000006</v>
      </c>
      <c r="L28" s="31">
        <f t="shared" si="4"/>
        <v>-1801129.85</v>
      </c>
      <c r="M28" s="31">
        <f t="shared" si="4"/>
        <v>-1281211.8800000001</v>
      </c>
      <c r="N28" s="31">
        <f t="shared" si="4"/>
        <v>-813054.1900000001</v>
      </c>
      <c r="O28" s="31">
        <f t="shared" si="4"/>
        <v>-24583058.919999998</v>
      </c>
    </row>
    <row r="29" spans="1:15" ht="18.75" customHeight="1">
      <c r="A29" s="30" t="s">
        <v>47</v>
      </c>
      <c r="B29" s="36">
        <f>+B30</f>
        <v>-2230095.9999999995</v>
      </c>
      <c r="C29" s="36">
        <f>+C30</f>
        <v>-2208544.8</v>
      </c>
      <c r="D29" s="36">
        <f aca="true" t="shared" si="5" ref="D29:O29">+D30</f>
        <v>-1708748.8</v>
      </c>
      <c r="E29" s="36">
        <f t="shared" si="5"/>
        <v>-319844.80000000005</v>
      </c>
      <c r="F29" s="36">
        <f t="shared" si="5"/>
        <v>-1204042.4000000001</v>
      </c>
      <c r="G29" s="36">
        <f t="shared" si="5"/>
        <v>-1793532.4000000004</v>
      </c>
      <c r="H29" s="36">
        <f t="shared" si="5"/>
        <v>-313733.20000000007</v>
      </c>
      <c r="I29" s="36">
        <f t="shared" si="5"/>
        <v>-2116901.6</v>
      </c>
      <c r="J29" s="36">
        <f t="shared" si="5"/>
        <v>-1610382.3999999997</v>
      </c>
      <c r="K29" s="36">
        <f t="shared" si="5"/>
        <v>-1465156.0000000005</v>
      </c>
      <c r="L29" s="36">
        <f t="shared" si="5"/>
        <v>-1128930</v>
      </c>
      <c r="M29" s="36">
        <f t="shared" si="5"/>
        <v>-635346.8</v>
      </c>
      <c r="N29" s="36">
        <f t="shared" si="5"/>
        <v>-539602.8</v>
      </c>
      <c r="O29" s="36">
        <f t="shared" si="5"/>
        <v>-17274862</v>
      </c>
    </row>
    <row r="30" spans="1:26" ht="18.75" customHeight="1">
      <c r="A30" s="33" t="s">
        <v>48</v>
      </c>
      <c r="B30" s="20">
        <v>-2230095.9999999995</v>
      </c>
      <c r="C30" s="20">
        <v>-2208544.8</v>
      </c>
      <c r="D30" s="20">
        <v>-1708748.8</v>
      </c>
      <c r="E30" s="20">
        <v>-319844.80000000005</v>
      </c>
      <c r="F30" s="20">
        <v>-1204042.4000000001</v>
      </c>
      <c r="G30" s="20">
        <v>-1793532.4000000004</v>
      </c>
      <c r="H30" s="20">
        <v>-313733.20000000007</v>
      </c>
      <c r="I30" s="20">
        <v>-2116901.6</v>
      </c>
      <c r="J30" s="20">
        <v>-1610382.3999999997</v>
      </c>
      <c r="K30" s="20">
        <v>-1465156.0000000005</v>
      </c>
      <c r="L30" s="20">
        <v>-1128930</v>
      </c>
      <c r="M30" s="20">
        <v>-635346.8</v>
      </c>
      <c r="N30" s="20">
        <v>-539602.8</v>
      </c>
      <c r="O30" s="37">
        <f aca="true" t="shared" si="6" ref="O30:O49">SUM(B30:N30)</f>
        <v>-17274862</v>
      </c>
      <c r="P30"/>
      <c r="Q30"/>
      <c r="R30"/>
      <c r="S30"/>
      <c r="T30"/>
      <c r="U30"/>
      <c r="V30"/>
      <c r="W30"/>
      <c r="X30"/>
      <c r="Y30"/>
      <c r="Z30"/>
    </row>
    <row r="31" spans="1:15" ht="18.75" customHeight="1">
      <c r="A31" s="30" t="s">
        <v>49</v>
      </c>
      <c r="B31" s="36">
        <v>-293287.57999999996</v>
      </c>
      <c r="C31" s="36">
        <v>-205663.56</v>
      </c>
      <c r="D31" s="36">
        <v>-293976.64</v>
      </c>
      <c r="E31" s="36">
        <v>-70206.79</v>
      </c>
      <c r="F31" s="36">
        <v>-341672.25</v>
      </c>
      <c r="G31" s="36">
        <v>-278725.89</v>
      </c>
      <c r="H31" s="36">
        <v>-284885.41000000003</v>
      </c>
      <c r="I31" s="36">
        <v>-227403.20999999996</v>
      </c>
      <c r="J31" s="36">
        <v>-152679.80999999997</v>
      </c>
      <c r="K31" s="36">
        <v>-299657.6400000001</v>
      </c>
      <c r="L31" s="36">
        <v>-319002.18000000005</v>
      </c>
      <c r="M31" s="36">
        <v>-91396.86</v>
      </c>
      <c r="N31" s="36">
        <v>-61388.10999999999</v>
      </c>
      <c r="O31" s="36">
        <f>SUM(O32:O42)</f>
        <v>-2919945.9299999992</v>
      </c>
    </row>
    <row r="32" spans="1:26" ht="18.75" customHeight="1">
      <c r="A32" s="33" t="s">
        <v>50</v>
      </c>
      <c r="B32" s="38">
        <v>-144051.3</v>
      </c>
      <c r="C32" s="38">
        <v>-93466.55</v>
      </c>
      <c r="D32" s="38">
        <v>-197818.68999999997</v>
      </c>
      <c r="E32" s="38">
        <v>-41395.44</v>
      </c>
      <c r="F32" s="38">
        <v>-242460.16999999998</v>
      </c>
      <c r="G32" s="38">
        <v>-138935.24</v>
      </c>
      <c r="H32" s="38">
        <v>-258003.64000000004</v>
      </c>
      <c r="I32" s="38">
        <v>-121872.7</v>
      </c>
      <c r="J32" s="38">
        <v>-56575.13</v>
      </c>
      <c r="K32" s="38">
        <v>-172607.6</v>
      </c>
      <c r="L32" s="38">
        <v>-204816.90000000002</v>
      </c>
      <c r="M32" s="38">
        <v>-28830.059999999998</v>
      </c>
      <c r="N32" s="38">
        <v>-29089.420000000002</v>
      </c>
      <c r="O32" s="38">
        <f t="shared" si="6"/>
        <v>-1729922.8399999999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51</v>
      </c>
      <c r="B33" s="38">
        <v>-831.6</v>
      </c>
      <c r="C33" s="38">
        <v>-950.4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-39.6</v>
      </c>
      <c r="J33" s="38">
        <v>0</v>
      </c>
      <c r="K33" s="38">
        <v>0</v>
      </c>
      <c r="L33" s="38">
        <v>0</v>
      </c>
      <c r="M33" s="38">
        <v>-198</v>
      </c>
      <c r="N33" s="38">
        <v>0</v>
      </c>
      <c r="O33" s="38">
        <f t="shared" si="6"/>
        <v>-2019.6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3" t="s">
        <v>52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f t="shared" si="6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f t="shared" si="6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54</v>
      </c>
      <c r="B36" s="38">
        <v>0</v>
      </c>
      <c r="C36" s="38">
        <v>-572.9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6"/>
        <v>-572.9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6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6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6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8">
        <v>-178387.18</v>
      </c>
      <c r="C40" s="38">
        <v>-133067.77</v>
      </c>
      <c r="D40" s="38">
        <v>-115595.53999999998</v>
      </c>
      <c r="E40" s="38">
        <v>-34647.67999999999</v>
      </c>
      <c r="F40" s="38">
        <v>-119234.47000000002</v>
      </c>
      <c r="G40" s="38">
        <v>-168076.77000000002</v>
      </c>
      <c r="H40" s="38">
        <v>-32312.040000000005</v>
      </c>
      <c r="I40" s="38">
        <v>-126822.13999999997</v>
      </c>
      <c r="J40" s="38">
        <v>-115505.18999999997</v>
      </c>
      <c r="K40" s="38">
        <v>-152720.84000000005</v>
      </c>
      <c r="L40" s="38">
        <v>-137261.66</v>
      </c>
      <c r="M40" s="38">
        <v>-74986.13</v>
      </c>
      <c r="N40" s="38">
        <v>-38803.11999999999</v>
      </c>
      <c r="O40" s="38">
        <f t="shared" si="6"/>
        <v>-1427420.5299999996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f>SUM(B41:N41)</f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60</v>
      </c>
      <c r="B42" s="38">
        <v>29982.5</v>
      </c>
      <c r="C42" s="38">
        <v>22394.06</v>
      </c>
      <c r="D42" s="38">
        <v>19437.589999999997</v>
      </c>
      <c r="E42" s="38">
        <v>5836.329999999999</v>
      </c>
      <c r="F42" s="38">
        <v>20022.389999999996</v>
      </c>
      <c r="G42" s="38">
        <v>28286.120000000006</v>
      </c>
      <c r="H42" s="38">
        <v>5430.27</v>
      </c>
      <c r="I42" s="38">
        <v>21331.23</v>
      </c>
      <c r="J42" s="38">
        <v>19400.510000000002</v>
      </c>
      <c r="K42" s="38">
        <v>25670.800000000007</v>
      </c>
      <c r="L42" s="38">
        <v>23076.38</v>
      </c>
      <c r="M42" s="38">
        <v>12617.33</v>
      </c>
      <c r="N42" s="38">
        <v>6504.4299999999985</v>
      </c>
      <c r="O42" s="38">
        <f>SUM(B42:N42)</f>
        <v>239989.94000000003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30" t="s">
        <v>61</v>
      </c>
      <c r="B44" s="40">
        <v>-1044497.48</v>
      </c>
      <c r="C44" s="40">
        <v>-635805.58</v>
      </c>
      <c r="D44" s="40">
        <v>-363051.96</v>
      </c>
      <c r="E44" s="40">
        <v>88612.56999999999</v>
      </c>
      <c r="F44" s="40">
        <v>-1427281.5300000003</v>
      </c>
      <c r="G44" s="40">
        <v>-616904.3400000001</v>
      </c>
      <c r="H44" s="40">
        <v>193707.18</v>
      </c>
      <c r="I44" s="40">
        <v>-238078.12999999995</v>
      </c>
      <c r="J44" s="40">
        <v>403561.94000000006</v>
      </c>
      <c r="K44" s="40">
        <v>363319.00000000006</v>
      </c>
      <c r="L44" s="40">
        <v>-358337.52</v>
      </c>
      <c r="M44" s="40">
        <v>-557424.3100000002</v>
      </c>
      <c r="N44" s="40">
        <v>-212862.7</v>
      </c>
      <c r="O44" s="38">
        <f t="shared" si="6"/>
        <v>-4405042.86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30" t="s">
        <v>62</v>
      </c>
      <c r="B45" s="40">
        <v>12291.24</v>
      </c>
      <c r="C45" s="40">
        <v>1540.35</v>
      </c>
      <c r="D45" s="40">
        <v>2868.59</v>
      </c>
      <c r="E45" s="40">
        <v>1264.6</v>
      </c>
      <c r="F45" s="40">
        <v>4450.67</v>
      </c>
      <c r="G45" s="40">
        <v>-19727.39</v>
      </c>
      <c r="H45" s="40">
        <v>1231.86</v>
      </c>
      <c r="I45" s="40">
        <v>4476.96</v>
      </c>
      <c r="J45" s="40">
        <v>222.68</v>
      </c>
      <c r="K45" s="40">
        <v>12499.54</v>
      </c>
      <c r="L45" s="40">
        <v>5139.85</v>
      </c>
      <c r="M45" s="40">
        <v>2956.09</v>
      </c>
      <c r="N45" s="40">
        <v>799.42</v>
      </c>
      <c r="O45" s="38">
        <f t="shared" si="6"/>
        <v>30014.459999999995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3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8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8" t="s">
        <v>63</v>
      </c>
      <c r="B47" s="41">
        <f aca="true" t="shared" si="7" ref="B47:N47">+B17+B28</f>
        <v>26223935.980000004</v>
      </c>
      <c r="C47" s="41">
        <f t="shared" si="7"/>
        <v>18601811.730000008</v>
      </c>
      <c r="D47" s="41">
        <f t="shared" si="7"/>
        <v>16544163.190000003</v>
      </c>
      <c r="E47" s="41">
        <f t="shared" si="7"/>
        <v>5385011.11</v>
      </c>
      <c r="F47" s="41">
        <f t="shared" si="7"/>
        <v>16504421.709999997</v>
      </c>
      <c r="G47" s="41">
        <f t="shared" si="7"/>
        <v>25226155.300000004</v>
      </c>
      <c r="H47" s="41">
        <f t="shared" si="7"/>
        <v>4972990.789999999</v>
      </c>
      <c r="I47" s="41">
        <f t="shared" si="7"/>
        <v>18778420.31</v>
      </c>
      <c r="J47" s="41">
        <f t="shared" si="7"/>
        <v>17524271.189999998</v>
      </c>
      <c r="K47" s="41">
        <f t="shared" si="7"/>
        <v>23627398.09</v>
      </c>
      <c r="L47" s="41">
        <f t="shared" si="7"/>
        <v>20857395.15</v>
      </c>
      <c r="M47" s="41">
        <f t="shared" si="7"/>
        <v>11355971.910000002</v>
      </c>
      <c r="N47" s="41">
        <f t="shared" si="7"/>
        <v>5665562.149999999</v>
      </c>
      <c r="O47" s="41">
        <f>SUM(B47:N47)</f>
        <v>211267508.61</v>
      </c>
      <c r="P47"/>
      <c r="Q47" s="42"/>
      <c r="R47"/>
      <c r="S47"/>
      <c r="T47"/>
      <c r="U47"/>
      <c r="V47"/>
      <c r="W47"/>
      <c r="X47"/>
      <c r="Y47"/>
      <c r="Z47"/>
    </row>
    <row r="48" spans="1:19" ht="18.75" customHeight="1">
      <c r="A48" s="43" t="s">
        <v>64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-13222.59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0">
        <f t="shared" si="6"/>
        <v>-13222.59</v>
      </c>
      <c r="P48"/>
      <c r="Q48" s="42"/>
      <c r="R48"/>
      <c r="S48"/>
    </row>
    <row r="49" spans="1:19" ht="18.75" customHeight="1">
      <c r="A49" s="43" t="s">
        <v>65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0">
        <f t="shared" si="6"/>
        <v>0</v>
      </c>
      <c r="P49"/>
      <c r="Q49"/>
      <c r="R49"/>
      <c r="S49"/>
    </row>
    <row r="50" spans="1:19" ht="15.75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8"/>
      <c r="Q50"/>
      <c r="R50" s="42"/>
      <c r="S50"/>
    </row>
    <row r="51" spans="1:19" ht="12.75" customHeight="1">
      <c r="A51" s="49"/>
      <c r="B51" s="50"/>
      <c r="C51" s="50"/>
      <c r="D51" s="51"/>
      <c r="E51" s="51"/>
      <c r="F51" s="51"/>
      <c r="G51" s="51"/>
      <c r="H51" s="51"/>
      <c r="I51" s="50"/>
      <c r="J51" s="51"/>
      <c r="K51" s="51"/>
      <c r="L51" s="51"/>
      <c r="M51" s="51"/>
      <c r="N51" s="51"/>
      <c r="O51" s="52"/>
      <c r="P51" s="48"/>
      <c r="Q51"/>
      <c r="R51" s="42"/>
      <c r="S51"/>
    </row>
    <row r="52" spans="1:17" ht="1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Q52"/>
    </row>
    <row r="53" spans="1:17" ht="18.75" customHeight="1">
      <c r="A53" s="18" t="s">
        <v>66</v>
      </c>
      <c r="B53" s="56">
        <f aca="true" t="shared" si="8" ref="B53:O53">SUM(B54:B64)</f>
        <v>26223936</v>
      </c>
      <c r="C53" s="56">
        <f t="shared" si="8"/>
        <v>18601811.74</v>
      </c>
      <c r="D53" s="56">
        <f t="shared" si="8"/>
        <v>16544163.149999999</v>
      </c>
      <c r="E53" s="56">
        <f t="shared" si="8"/>
        <v>5385011.11</v>
      </c>
      <c r="F53" s="56">
        <f t="shared" si="8"/>
        <v>16504421.689999996</v>
      </c>
      <c r="G53" s="56">
        <f t="shared" si="8"/>
        <v>25226155.26</v>
      </c>
      <c r="H53" s="56">
        <f t="shared" si="8"/>
        <v>4972990.77</v>
      </c>
      <c r="I53" s="56">
        <f t="shared" si="8"/>
        <v>18778420.32</v>
      </c>
      <c r="J53" s="56">
        <f t="shared" si="8"/>
        <v>17524271.2</v>
      </c>
      <c r="K53" s="56">
        <f t="shared" si="8"/>
        <v>23627398.05</v>
      </c>
      <c r="L53" s="56">
        <f t="shared" si="8"/>
        <v>20857395.15</v>
      </c>
      <c r="M53" s="56">
        <f t="shared" si="8"/>
        <v>11355971.940000001</v>
      </c>
      <c r="N53" s="56">
        <f t="shared" si="8"/>
        <v>5665562.130000001</v>
      </c>
      <c r="O53" s="41">
        <f t="shared" si="8"/>
        <v>211267508.51</v>
      </c>
      <c r="Q53"/>
    </row>
    <row r="54" spans="1:18" ht="18.75" customHeight="1">
      <c r="A54" s="30" t="s">
        <v>67</v>
      </c>
      <c r="B54" s="56">
        <v>21495283.02</v>
      </c>
      <c r="C54" s="56">
        <v>13291046.29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1">
        <f>SUM(B54:N54)</f>
        <v>34786329.31</v>
      </c>
      <c r="P54"/>
      <c r="Q54"/>
      <c r="R54" s="42"/>
    </row>
    <row r="55" spans="1:16" ht="18.75" customHeight="1">
      <c r="A55" s="30" t="s">
        <v>68</v>
      </c>
      <c r="B55" s="56">
        <v>4728652.979999999</v>
      </c>
      <c r="C55" s="56">
        <v>5310765.449999999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41">
        <f aca="true" t="shared" si="9" ref="O55:O64">SUM(B55:N55)</f>
        <v>10039418.429999998</v>
      </c>
      <c r="P55"/>
    </row>
    <row r="56" spans="1:17" ht="18.75" customHeight="1">
      <c r="A56" s="30" t="s">
        <v>69</v>
      </c>
      <c r="B56" s="57">
        <v>0</v>
      </c>
      <c r="C56" s="57">
        <v>0</v>
      </c>
      <c r="D56" s="36">
        <v>16544163.149999999</v>
      </c>
      <c r="E56" s="57">
        <v>0</v>
      </c>
      <c r="F56" s="57">
        <v>0</v>
      </c>
      <c r="G56" s="57">
        <v>0</v>
      </c>
      <c r="H56" s="56">
        <v>4972990.77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36">
        <f t="shared" si="9"/>
        <v>21517153.919999998</v>
      </c>
      <c r="Q56"/>
    </row>
    <row r="57" spans="1:18" ht="18.75" customHeight="1">
      <c r="A57" s="30" t="s">
        <v>70</v>
      </c>
      <c r="B57" s="57">
        <v>0</v>
      </c>
      <c r="C57" s="57">
        <v>0</v>
      </c>
      <c r="D57" s="57">
        <v>0</v>
      </c>
      <c r="E57" s="36">
        <v>5385011.11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1">
        <f t="shared" si="9"/>
        <v>5385011.11</v>
      </c>
      <c r="R57"/>
    </row>
    <row r="58" spans="1:19" ht="18.75" customHeight="1">
      <c r="A58" s="30" t="s">
        <v>71</v>
      </c>
      <c r="B58" s="57">
        <v>0</v>
      </c>
      <c r="C58" s="57">
        <v>0</v>
      </c>
      <c r="D58" s="57">
        <v>0</v>
      </c>
      <c r="E58" s="57">
        <v>0</v>
      </c>
      <c r="F58" s="36">
        <v>16504421.689999996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36">
        <f t="shared" si="9"/>
        <v>16504421.689999996</v>
      </c>
      <c r="S58"/>
    </row>
    <row r="59" spans="1:20" ht="18.75" customHeight="1">
      <c r="A59" s="30" t="s">
        <v>72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6">
        <v>25226155.26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41">
        <f t="shared" si="9"/>
        <v>25226155.26</v>
      </c>
      <c r="T59"/>
    </row>
    <row r="60" spans="1:21" ht="18.75" customHeight="1">
      <c r="A60" s="30" t="s">
        <v>73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6">
        <v>18778420.32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1">
        <f t="shared" si="9"/>
        <v>18778420.32</v>
      </c>
      <c r="U60"/>
    </row>
    <row r="61" spans="1:22" ht="18.75" customHeight="1">
      <c r="A61" s="30" t="s">
        <v>74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36">
        <v>17524271.2</v>
      </c>
      <c r="K61" s="57">
        <v>0</v>
      </c>
      <c r="L61" s="57">
        <v>0</v>
      </c>
      <c r="M61" s="57">
        <v>0</v>
      </c>
      <c r="N61" s="57">
        <v>0</v>
      </c>
      <c r="O61" s="41">
        <f t="shared" si="9"/>
        <v>17524271.2</v>
      </c>
      <c r="V61"/>
    </row>
    <row r="62" spans="1:23" ht="18.75" customHeight="1">
      <c r="A62" s="30" t="s">
        <v>75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36">
        <v>23627398.05</v>
      </c>
      <c r="L62" s="36">
        <v>20857395.15</v>
      </c>
      <c r="M62" s="57">
        <v>0</v>
      </c>
      <c r="N62" s="57">
        <v>0</v>
      </c>
      <c r="O62" s="41">
        <f t="shared" si="9"/>
        <v>44484793.2</v>
      </c>
      <c r="P62"/>
      <c r="W62"/>
    </row>
    <row r="63" spans="1:25" ht="18.75" customHeight="1">
      <c r="A63" s="30" t="s">
        <v>76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36">
        <v>11355971.940000001</v>
      </c>
      <c r="N63" s="57">
        <v>0</v>
      </c>
      <c r="O63" s="41">
        <f t="shared" si="9"/>
        <v>11355971.940000001</v>
      </c>
      <c r="R63"/>
      <c r="Y63"/>
    </row>
    <row r="64" spans="1:26" ht="18.75" customHeight="1">
      <c r="A64" s="44" t="s">
        <v>77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9">
        <v>5665562.130000001</v>
      </c>
      <c r="O64" s="60">
        <f t="shared" si="9"/>
        <v>5665562.130000001</v>
      </c>
      <c r="P64"/>
      <c r="S64"/>
      <c r="Z64"/>
    </row>
    <row r="65" spans="1:12" ht="21" customHeight="1">
      <c r="A65" s="61" t="s">
        <v>78</v>
      </c>
      <c r="B65" s="62"/>
      <c r="C65" s="62"/>
      <c r="D65"/>
      <c r="E65"/>
      <c r="F65"/>
      <c r="G65"/>
      <c r="H65" s="63"/>
      <c r="I65" s="63"/>
      <c r="J65"/>
      <c r="K65"/>
      <c r="L65"/>
    </row>
    <row r="66" spans="1:14" ht="15.75">
      <c r="A66" s="64" t="s">
        <v>79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2" ht="13.5">
      <c r="A67" s="65" t="s">
        <v>80</v>
      </c>
      <c r="B67" s="62"/>
      <c r="C67" s="62"/>
      <c r="D67"/>
      <c r="E67"/>
      <c r="F67"/>
      <c r="G67"/>
      <c r="H67" s="63"/>
      <c r="I67" s="63"/>
      <c r="J67"/>
      <c r="K67"/>
      <c r="L67"/>
    </row>
    <row r="68" spans="1:12" ht="13.5">
      <c r="A68" s="65" t="s">
        <v>81</v>
      </c>
      <c r="B68" s="62"/>
      <c r="C68" s="62"/>
      <c r="D68"/>
      <c r="E68"/>
      <c r="F68"/>
      <c r="G68"/>
      <c r="H68"/>
      <c r="I68"/>
      <c r="J68"/>
      <c r="K68"/>
      <c r="L68"/>
    </row>
    <row r="69" spans="1:14" ht="15.75">
      <c r="A69" s="64" t="s">
        <v>82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1:12" ht="15.75">
      <c r="A75" s="61"/>
      <c r="B75"/>
      <c r="C75"/>
      <c r="D75"/>
      <c r="E75"/>
      <c r="F75"/>
      <c r="G75"/>
      <c r="H75"/>
      <c r="I75"/>
      <c r="J75"/>
      <c r="K75"/>
      <c r="L75"/>
    </row>
    <row r="76" spans="1:11" ht="13.5">
      <c r="A76" s="65"/>
      <c r="K76"/>
    </row>
    <row r="77" spans="1:12" ht="15.75">
      <c r="A77" s="61"/>
      <c r="L77"/>
    </row>
    <row r="78" ht="13.5">
      <c r="M78"/>
    </row>
    <row r="79" ht="13.5">
      <c r="N79"/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</sheetData>
  <sheetProtection/>
  <mergeCells count="7">
    <mergeCell ref="A69:N69"/>
    <mergeCell ref="A1:O1"/>
    <mergeCell ref="A2:O2"/>
    <mergeCell ref="A4:A6"/>
    <mergeCell ref="B4:N4"/>
    <mergeCell ref="O4:O6"/>
    <mergeCell ref="A66:N6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2022-01-13T20:19:25Z</dcterms:created>
  <dcterms:modified xsi:type="dcterms:W3CDTF">2022-01-13T21:55:22Z</dcterms:modified>
  <cp:category/>
  <cp:version/>
  <cp:contentType/>
  <cp:contentStatus/>
</cp:coreProperties>
</file>