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" yWindow="141" windowWidth="19482" windowHeight="9784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<sst xmlns="http://schemas.openxmlformats.org/spreadsheetml/2006/main" count="81" uniqueCount="78">
  <si>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</si>
  <si>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</si>
  <si>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</si>
  <si>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</si>
  <si>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</si>
  <si>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</si>
  <si>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</si>
  <si>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</si>
  <si>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</si>
  <si>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</si>
  <si>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</si>
  <si>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</si>
  <si>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</si>
  <si>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</si>
  <si>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</si>
  <si>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</si>
  <si>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</si>
  <si>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</si>
  <si>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</si>
  <si>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</si>
  <si>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</si>
  <si>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</si>
  <si>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</si>
  <si>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</si>
  <si>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</si>
  <si>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</si>
  <si>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</si>
  <si>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</si>
  <si>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</si>
  <si>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</si>
  <si>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</si>
  <si>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</si>
  <si>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</si>
  <si>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</si>
  <si>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</si>
  <si>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</si>
  <si>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</si>
  <si>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</si>
  <si>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</si>
  <si>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</si>
  <si>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</si>
  <si>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</si>
  <si>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</si>
  <si>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</si>
  <si>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</si>
  <si>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</si>
  <si>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</si>
  <si>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</si>
  <si>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 (+)</t>
  </si>
  <si>
    <t>5.2.7. Pagamento por estimativa (-)</t>
  </si>
  <si>
    <t>5.2.8. Banco Luso Brasileiro</t>
  </si>
  <si>
    <t xml:space="preserve">5.2.9. Compromisso de Investimento 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</si>
  <si>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</si>
  <si>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</si>
  <si>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</si>
  <si>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</si>
  <si>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</si>
  <si>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</si>
  <si>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</si>
  <si>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</si>
  <si>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</si>
  <si>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</si>
  <si>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</si>
  <si>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</si>
  <si>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</si>
  <si>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</si>
  <si>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</si>
  <si>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</si>
  <si>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</si>
  <si>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4.6. Valor Frota Não Disponibilizada</t>
  </si>
  <si>
    <t>4.7. Ajuste Frota Operante</t>
  </si>
  <si>
    <t>4.8. Remuneração pelo Serviço Atende</t>
  </si>
  <si>
    <t>4. Remuneração Bruta do Operador (4.1 + 4.2 + 4.3 + 4.4 + 4.5 + 4.6 + 4.7 + 4.8)</t>
  </si>
  <si>
    <t>OPERAÇÃO 27/12/21 - VENCIMENTO 04/01/22</t>
  </si>
  <si>
    <t>5.2.10. Maggi Adm. de Consórcios LTDA</t>
  </si>
  <si>
    <t>5.2.11. Amortização do Investimento</t>
  </si>
  <si>
    <t>5.3. Revisão de Remuneração pelo Transporte Coletivo(1)</t>
  </si>
  <si>
    <t>Nota: (1) Revisões do período de 19/03 a 03/12/20, lotes D3 e D7.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</si>
</sst>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2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3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8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left" vertical="center" indent="1"/>
    </xf>
    <xf numFmtId="165" fontId="32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5" fontId="32" fillId="0" borderId="4" xfId="0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6" fontId="32" fillId="0" borderId="4" xfId="46" applyNumberFormat="1" applyFont="1" applyFill="1" applyBorder="1" applyAlignment="1">
      <alignment horizontal="center" vertical="center"/>
    </xf>
    <xf numFmtId="164" fontId="43" fillId="0" borderId="4" xfId="46" applyNumberFormat="1" applyFont="1" applyFill="1" applyBorder="1" applyAlignment="1">
      <alignment vertical="center"/>
    </xf>
    <xf numFmtId="167" fontId="32" fillId="0" borderId="4" xfId="53" applyNumberFormat="1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2"/>
    </xf>
    <xf numFmtId="0" fontId="32" fillId="34" borderId="4" xfId="0" applyFont="1" applyFill="1" applyBorder="1" applyAlignment="1">
      <alignment vertical="center"/>
    </xf>
    <xf numFmtId="164" fontId="32" fillId="34" borderId="4" xfId="53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1"/>
    </xf>
    <xf numFmtId="44" fontId="32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2"/>
    </xf>
    <xf numFmtId="0" fontId="3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vertical="center"/>
    </xf>
    <xf numFmtId="44" fontId="32" fillId="0" borderId="4" xfId="46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4" xfId="53" applyFont="1" applyFill="1" applyBorder="1" applyAlignment="1">
      <alignment horizontal="left" vertical="center" indent="2"/>
    </xf>
    <xf numFmtId="44" fontId="32" fillId="0" borderId="4" xfId="46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0" fontId="32" fillId="0" borderId="14" xfId="0" applyFont="1" applyFill="1" applyBorder="1" applyAlignment="1">
      <alignment horizontal="left" vertical="center" indent="2"/>
    </xf>
    <xf numFmtId="44" fontId="32" fillId="0" borderId="14" xfId="0" applyNumberFormat="1" applyFont="1" applyFill="1" applyBorder="1" applyAlignment="1">
      <alignment vertical="center"/>
    </xf>
    <xf numFmtId="0" fontId="32" fillId="0" borderId="14" xfId="0" applyFont="1" applyFill="1" applyBorder="1" applyAlignment="1">
      <alignment vertical="center"/>
    </xf>
    <xf numFmtId="164" fontId="32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0" fontId="32" fillId="0" borderId="15" xfId="0" applyFont="1" applyFill="1" applyBorder="1" applyAlignment="1">
      <alignment horizontal="left" vertical="center" indent="2"/>
    </xf>
    <xf numFmtId="44" fontId="32" fillId="0" borderId="15" xfId="0" applyNumberFormat="1" applyFont="1" applyFill="1" applyBorder="1" applyAlignment="1">
      <alignment vertical="center"/>
    </xf>
    <xf numFmtId="0" fontId="32" fillId="0" borderId="15" xfId="0" applyFont="1" applyFill="1" applyBorder="1" applyAlignment="1">
      <alignment vertical="center"/>
    </xf>
    <xf numFmtId="164" fontId="32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Border="1" applyAlignment="1">
      <alignment vertical="center"/>
    </xf>
    <xf numFmtId="164" fontId="0" fillId="0" borderId="12" xfId="46" applyNumberFormat="1" applyFont="1" applyFill="1" applyBorder="1" applyAlignment="1">
      <alignment vertical="center"/>
    </xf>
    <xf numFmtId="44" fontId="32" fillId="0" borderId="4" xfId="46" applyFont="1" applyBorder="1" applyAlignment="1">
      <alignment vertical="center"/>
    </xf>
    <xf numFmtId="164" fontId="32" fillId="0" borderId="4" xfId="46" applyNumberFormat="1" applyFont="1" applyBorder="1" applyAlignment="1">
      <alignment vertical="center"/>
    </xf>
    <xf numFmtId="164" fontId="32" fillId="0" borderId="14" xfId="46" applyNumberFormat="1" applyFont="1" applyBorder="1" applyAlignment="1">
      <alignment vertical="center"/>
    </xf>
    <xf numFmtId="168" fontId="32" fillId="0" borderId="14" xfId="46" applyNumberFormat="1" applyFont="1" applyFill="1" applyBorder="1" applyAlignment="1">
      <alignment vertical="center"/>
    </xf>
    <xf numFmtId="44" fontId="32" fillId="0" borderId="14" xfId="46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0" fontId="0" fillId="0" borderId="0" xfId="0" applyNumberFormat="1" applyFont="1" applyFill="1" applyAlignment="1">
      <alignment vertical="center"/>
    </xf>
    <xf numFmtId="171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32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7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4" sqref="A4:A6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9.37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1.50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3" t="s">
        <v>68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</row>
    <row r="2" spans="1:15" ht="21">
      <c r="A2" s="64" t="s">
        <v>73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65" t="s">
        <v>1</v>
      </c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6" t="s">
        <v>3</v>
      </c>
    </row>
    <row r="5" spans="1:15" ht="42" customHeight="1">
      <c r="A5" s="65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65"/>
    </row>
    <row r="6" spans="1:15" ht="20.25" customHeight="1">
      <c r="A6" s="65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65"/>
    </row>
    <row r="7" spans="1:26" ht="18.75" customHeight="1">
      <c r="A7" s="8" t="s">
        <v>27</v>
      </c>
      <c r="B7" s="9">
        <f aca="true" t="shared" si="0" ref="B7:O7">B8+B11</f>
        <v>268021</v>
      </c>
      <c r="C7" s="9">
        <f t="shared" si="0"/>
        <v>188914</v>
      </c>
      <c r="D7" s="9">
        <f t="shared" si="0"/>
        <v>197637</v>
      </c>
      <c r="E7" s="9">
        <f t="shared" si="0"/>
        <v>40466</v>
      </c>
      <c r="F7" s="9">
        <f t="shared" si="0"/>
        <v>150977</v>
      </c>
      <c r="G7" s="9">
        <f t="shared" si="0"/>
        <v>235043</v>
      </c>
      <c r="H7" s="9">
        <f t="shared" si="0"/>
        <v>28976</v>
      </c>
      <c r="I7" s="9">
        <f t="shared" si="0"/>
        <v>182403</v>
      </c>
      <c r="J7" s="9">
        <f t="shared" si="0"/>
        <v>164808</v>
      </c>
      <c r="K7" s="9">
        <f t="shared" si="0"/>
        <v>248365</v>
      </c>
      <c r="L7" s="9">
        <f t="shared" si="0"/>
        <v>185390</v>
      </c>
      <c r="M7" s="9">
        <f t="shared" si="0"/>
        <v>86197</v>
      </c>
      <c r="N7" s="9">
        <f t="shared" si="0"/>
        <v>48979</v>
      </c>
      <c r="O7" s="9">
        <f t="shared" si="0"/>
        <v>2026176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28</v>
      </c>
      <c r="B8" s="11">
        <f aca="true" t="shared" si="1" ref="B8:O8">B9+B10</f>
        <v>15264</v>
      </c>
      <c r="C8" s="11">
        <f t="shared" si="1"/>
        <v>14848</v>
      </c>
      <c r="D8" s="11">
        <f t="shared" si="1"/>
        <v>12051</v>
      </c>
      <c r="E8" s="11">
        <f t="shared" si="1"/>
        <v>2195</v>
      </c>
      <c r="F8" s="11">
        <f t="shared" si="1"/>
        <v>8695</v>
      </c>
      <c r="G8" s="11">
        <f t="shared" si="1"/>
        <v>11989</v>
      </c>
      <c r="H8" s="11">
        <f t="shared" si="1"/>
        <v>2042</v>
      </c>
      <c r="I8" s="11">
        <f t="shared" si="1"/>
        <v>14305</v>
      </c>
      <c r="J8" s="11">
        <f t="shared" si="1"/>
        <v>10898</v>
      </c>
      <c r="K8" s="11">
        <f t="shared" si="1"/>
        <v>10509</v>
      </c>
      <c r="L8" s="11">
        <f t="shared" si="1"/>
        <v>8636</v>
      </c>
      <c r="M8" s="11">
        <f t="shared" si="1"/>
        <v>4246</v>
      </c>
      <c r="N8" s="11">
        <f t="shared" si="1"/>
        <v>3427</v>
      </c>
      <c r="O8" s="11">
        <f t="shared" si="1"/>
        <v>119105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29</v>
      </c>
      <c r="B9" s="11">
        <v>15264</v>
      </c>
      <c r="C9" s="11">
        <v>14848</v>
      </c>
      <c r="D9" s="11">
        <v>12051</v>
      </c>
      <c r="E9" s="11">
        <v>2195</v>
      </c>
      <c r="F9" s="11">
        <v>8695</v>
      </c>
      <c r="G9" s="11">
        <v>11989</v>
      </c>
      <c r="H9" s="11">
        <v>2042</v>
      </c>
      <c r="I9" s="11">
        <v>14303</v>
      </c>
      <c r="J9" s="11">
        <v>10898</v>
      </c>
      <c r="K9" s="11">
        <v>10499</v>
      </c>
      <c r="L9" s="11">
        <v>8636</v>
      </c>
      <c r="M9" s="11">
        <v>4234</v>
      </c>
      <c r="N9" s="11">
        <v>3420</v>
      </c>
      <c r="O9" s="11">
        <f>SUM(B9:N9)</f>
        <v>119074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30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2</v>
      </c>
      <c r="J10" s="13">
        <v>0</v>
      </c>
      <c r="K10" s="13">
        <v>10</v>
      </c>
      <c r="L10" s="13">
        <v>0</v>
      </c>
      <c r="M10" s="13">
        <v>12</v>
      </c>
      <c r="N10" s="13">
        <v>7</v>
      </c>
      <c r="O10" s="11">
        <f>SUM(B10:N10)</f>
        <v>31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31</v>
      </c>
      <c r="B11" s="13">
        <v>252757</v>
      </c>
      <c r="C11" s="13">
        <v>174066</v>
      </c>
      <c r="D11" s="13">
        <v>185586</v>
      </c>
      <c r="E11" s="13">
        <v>38271</v>
      </c>
      <c r="F11" s="13">
        <v>142282</v>
      </c>
      <c r="G11" s="13">
        <v>223054</v>
      </c>
      <c r="H11" s="13">
        <v>26934</v>
      </c>
      <c r="I11" s="13">
        <v>168098</v>
      </c>
      <c r="J11" s="13">
        <v>153910</v>
      </c>
      <c r="K11" s="13">
        <v>237856</v>
      </c>
      <c r="L11" s="13">
        <v>176754</v>
      </c>
      <c r="M11" s="13">
        <v>81951</v>
      </c>
      <c r="N11" s="13">
        <v>45552</v>
      </c>
      <c r="O11" s="11">
        <f>SUM(B11:N11)</f>
        <v>1907071</v>
      </c>
      <c r="P11"/>
      <c r="Q11"/>
      <c r="R11"/>
      <c r="S11"/>
      <c r="T11"/>
      <c r="U11"/>
      <c r="V11"/>
      <c r="W11"/>
      <c r="X11"/>
      <c r="Y11"/>
      <c r="Z11"/>
    </row>
    <row r="12" spans="1:15" ht="15" customHeight="1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6"/>
    </row>
    <row r="13" spans="1:26" ht="18.75" customHeight="1">
      <c r="A13" s="14" t="s">
        <v>32</v>
      </c>
      <c r="B13" s="17">
        <v>2.2277</v>
      </c>
      <c r="C13" s="17">
        <v>2.3013</v>
      </c>
      <c r="D13" s="17">
        <v>2.0182</v>
      </c>
      <c r="E13" s="17">
        <v>3.4478</v>
      </c>
      <c r="F13" s="17">
        <v>2.3393</v>
      </c>
      <c r="G13" s="17">
        <v>1.9247</v>
      </c>
      <c r="H13" s="17">
        <v>2.5842</v>
      </c>
      <c r="I13" s="17">
        <v>2.2851</v>
      </c>
      <c r="J13" s="17">
        <v>2.2983</v>
      </c>
      <c r="K13" s="17">
        <v>2.1725</v>
      </c>
      <c r="L13" s="17">
        <v>2.4736</v>
      </c>
      <c r="M13" s="17">
        <v>2.8544</v>
      </c>
      <c r="N13" s="17">
        <v>2.5783</v>
      </c>
      <c r="O13" s="18"/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4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8"/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4" t="s">
        <v>33</v>
      </c>
      <c r="B15" s="19">
        <v>1.598411214349005</v>
      </c>
      <c r="C15" s="19">
        <v>1.608259485874908</v>
      </c>
      <c r="D15" s="19">
        <v>1.520258114848653</v>
      </c>
      <c r="E15" s="19">
        <v>1.298867440467297</v>
      </c>
      <c r="F15" s="19">
        <v>1.859987681735457</v>
      </c>
      <c r="G15" s="19">
        <v>2.041956459716768</v>
      </c>
      <c r="H15" s="19">
        <v>2.349696037977331</v>
      </c>
      <c r="I15" s="19">
        <v>1.687334621558293</v>
      </c>
      <c r="J15" s="19">
        <v>1.632061825961638</v>
      </c>
      <c r="K15" s="19">
        <v>1.501587033217004</v>
      </c>
      <c r="L15" s="19">
        <v>1.58721100847855</v>
      </c>
      <c r="M15" s="19">
        <v>1.650253866424698</v>
      </c>
      <c r="N15" s="19">
        <v>1.725680623882937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15" ht="1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2"/>
    </row>
    <row r="17" spans="1:23" ht="18.75" customHeight="1">
      <c r="A17" s="23" t="s">
        <v>72</v>
      </c>
      <c r="B17" s="24">
        <f>B18+B19+B20+B21+B22+B23+B24+B25</f>
        <v>1050212.0799999998</v>
      </c>
      <c r="C17" s="24">
        <f aca="true" t="shared" si="2" ref="C17:N17">C18+C19+C20+C21+C22+C23+C24+C25</f>
        <v>751548.85</v>
      </c>
      <c r="D17" s="24">
        <f t="shared" si="2"/>
        <v>648193.7499999999</v>
      </c>
      <c r="E17" s="24">
        <f t="shared" si="2"/>
        <v>197102.81000000003</v>
      </c>
      <c r="F17" s="24">
        <f t="shared" si="2"/>
        <v>702464.0800000001</v>
      </c>
      <c r="G17" s="24">
        <f t="shared" si="2"/>
        <v>994853.4500000001</v>
      </c>
      <c r="H17" s="24">
        <f t="shared" si="2"/>
        <v>186191.96</v>
      </c>
      <c r="I17" s="24">
        <f t="shared" si="2"/>
        <v>764527.8099999999</v>
      </c>
      <c r="J17" s="24">
        <f t="shared" si="2"/>
        <v>662726.1199999999</v>
      </c>
      <c r="K17" s="24">
        <f t="shared" si="2"/>
        <v>882231.09</v>
      </c>
      <c r="L17" s="24">
        <f t="shared" si="2"/>
        <v>797147.1000000001</v>
      </c>
      <c r="M17" s="24">
        <f t="shared" si="2"/>
        <v>446162.23</v>
      </c>
      <c r="N17" s="24">
        <f t="shared" si="2"/>
        <v>235865.23</v>
      </c>
      <c r="O17" s="24">
        <f>O18+O19+O20+O21+O22+O23+O24+O25</f>
        <v>8319226.5600000005</v>
      </c>
      <c r="Q17" s="25"/>
      <c r="R17" s="61"/>
      <c r="S17" s="61"/>
      <c r="T17" s="61"/>
      <c r="U17" s="61"/>
      <c r="V17" s="61"/>
      <c r="W17" s="61"/>
    </row>
    <row r="18" spans="1:15" ht="18.75" customHeight="1">
      <c r="A18" s="26" t="s">
        <v>34</v>
      </c>
      <c r="B18" s="30">
        <f aca="true" t="shared" si="3" ref="B18:N18">ROUND(B13*B7,2)</f>
        <v>597070.38</v>
      </c>
      <c r="C18" s="30">
        <f t="shared" si="3"/>
        <v>434747.79</v>
      </c>
      <c r="D18" s="30">
        <f t="shared" si="3"/>
        <v>398870.99</v>
      </c>
      <c r="E18" s="30">
        <f t="shared" si="3"/>
        <v>139518.67</v>
      </c>
      <c r="F18" s="30">
        <f t="shared" si="3"/>
        <v>353180.5</v>
      </c>
      <c r="G18" s="30">
        <f t="shared" si="3"/>
        <v>452387.26</v>
      </c>
      <c r="H18" s="30">
        <f t="shared" si="3"/>
        <v>74879.78</v>
      </c>
      <c r="I18" s="30">
        <f t="shared" si="3"/>
        <v>416809.1</v>
      </c>
      <c r="J18" s="30">
        <f t="shared" si="3"/>
        <v>378778.23</v>
      </c>
      <c r="K18" s="30">
        <f t="shared" si="3"/>
        <v>539572.96</v>
      </c>
      <c r="L18" s="30">
        <f t="shared" si="3"/>
        <v>458580.7</v>
      </c>
      <c r="M18" s="30">
        <f t="shared" si="3"/>
        <v>246040.72</v>
      </c>
      <c r="N18" s="30">
        <f t="shared" si="3"/>
        <v>126282.56</v>
      </c>
      <c r="O18" s="30">
        <f aca="true" t="shared" si="4" ref="O18:O25">SUM(B18:N18)</f>
        <v>4616719.639999999</v>
      </c>
    </row>
    <row r="19" spans="1:23" ht="18.75" customHeight="1">
      <c r="A19" s="26" t="s">
        <v>35</v>
      </c>
      <c r="B19" s="30">
        <f>IF(B15&lt;&gt;0,ROUND((B15-1)*B18,2),0)</f>
        <v>357293.61</v>
      </c>
      <c r="C19" s="30">
        <f aca="true" t="shared" si="5" ref="C19:N19">IF(C15&lt;&gt;0,ROUND((C15-1)*C18,2),0)</f>
        <v>264439.47</v>
      </c>
      <c r="D19" s="30">
        <f t="shared" si="5"/>
        <v>207515.87</v>
      </c>
      <c r="E19" s="30">
        <f t="shared" si="5"/>
        <v>41697.59</v>
      </c>
      <c r="F19" s="30">
        <f t="shared" si="5"/>
        <v>303730.88</v>
      </c>
      <c r="G19" s="30">
        <f t="shared" si="5"/>
        <v>471367.83</v>
      </c>
      <c r="H19" s="30">
        <f t="shared" si="5"/>
        <v>101064.94</v>
      </c>
      <c r="I19" s="30">
        <f t="shared" si="5"/>
        <v>286487.33</v>
      </c>
      <c r="J19" s="30">
        <f t="shared" si="5"/>
        <v>239411.26</v>
      </c>
      <c r="K19" s="30">
        <f t="shared" si="5"/>
        <v>270642.8</v>
      </c>
      <c r="L19" s="30">
        <f t="shared" si="5"/>
        <v>269283.64</v>
      </c>
      <c r="M19" s="30">
        <f t="shared" si="5"/>
        <v>159988.93</v>
      </c>
      <c r="N19" s="30">
        <f t="shared" si="5"/>
        <v>91640.81</v>
      </c>
      <c r="O19" s="30">
        <f t="shared" si="4"/>
        <v>3064564.9600000004</v>
      </c>
      <c r="W19" s="62"/>
    </row>
    <row r="20" spans="1:15" ht="18.75" customHeight="1">
      <c r="A20" s="26" t="s">
        <v>36</v>
      </c>
      <c r="B20" s="30">
        <v>43479.73</v>
      </c>
      <c r="C20" s="30">
        <v>29821.86</v>
      </c>
      <c r="D20" s="30">
        <v>17960.97</v>
      </c>
      <c r="E20" s="30">
        <v>7220.53</v>
      </c>
      <c r="F20" s="30">
        <v>21700.81</v>
      </c>
      <c r="G20" s="30">
        <v>34868.55</v>
      </c>
      <c r="H20" s="30">
        <v>3618.3</v>
      </c>
      <c r="I20" s="30">
        <v>24933.42</v>
      </c>
      <c r="J20" s="30">
        <v>24296.45</v>
      </c>
      <c r="K20" s="30">
        <v>36475.27</v>
      </c>
      <c r="L20" s="30">
        <v>33913.5</v>
      </c>
      <c r="M20" s="30">
        <v>14658.23</v>
      </c>
      <c r="N20" s="30">
        <v>9527.42</v>
      </c>
      <c r="O20" s="30">
        <f t="shared" si="4"/>
        <v>302475.04</v>
      </c>
    </row>
    <row r="21" spans="1:15" ht="18.75" customHeight="1">
      <c r="A21" s="26" t="s">
        <v>37</v>
      </c>
      <c r="B21" s="30">
        <v>2682.46</v>
      </c>
      <c r="C21" s="30">
        <v>2682.46</v>
      </c>
      <c r="D21" s="30">
        <v>1341.23</v>
      </c>
      <c r="E21" s="30">
        <v>1341.23</v>
      </c>
      <c r="F21" s="30">
        <v>1341.23</v>
      </c>
      <c r="G21" s="30">
        <v>1341.23</v>
      </c>
      <c r="H21" s="30">
        <v>1341.23</v>
      </c>
      <c r="I21" s="30">
        <v>1341.23</v>
      </c>
      <c r="J21" s="30">
        <v>1341.23</v>
      </c>
      <c r="K21" s="30">
        <v>1341.23</v>
      </c>
      <c r="L21" s="30">
        <v>1341.23</v>
      </c>
      <c r="M21" s="30">
        <v>1341.23</v>
      </c>
      <c r="N21" s="30">
        <v>1341.23</v>
      </c>
      <c r="O21" s="30">
        <f t="shared" si="4"/>
        <v>20118.449999999997</v>
      </c>
    </row>
    <row r="22" spans="1:15" ht="18.75" customHeight="1">
      <c r="A22" s="26" t="s">
        <v>38</v>
      </c>
      <c r="B22" s="30">
        <v>-142.13</v>
      </c>
      <c r="C22" s="30">
        <v>0</v>
      </c>
      <c r="D22" s="30">
        <v>-3253.29</v>
      </c>
      <c r="E22" s="30">
        <v>0</v>
      </c>
      <c r="F22" s="30">
        <v>-142.13</v>
      </c>
      <c r="G22" s="30">
        <v>0</v>
      </c>
      <c r="H22" s="30">
        <v>-1699.32</v>
      </c>
      <c r="I22" s="30">
        <v>0</v>
      </c>
      <c r="J22" s="30">
        <v>-1777.81</v>
      </c>
      <c r="K22" s="30">
        <v>0</v>
      </c>
      <c r="L22" s="30">
        <v>0</v>
      </c>
      <c r="M22" s="30">
        <v>0</v>
      </c>
      <c r="N22" s="30">
        <v>0</v>
      </c>
      <c r="O22" s="30">
        <f t="shared" si="4"/>
        <v>-7014.68</v>
      </c>
    </row>
    <row r="23" spans="1:26" ht="18.75" customHeight="1">
      <c r="A23" s="26" t="s">
        <v>69</v>
      </c>
      <c r="B23" s="30">
        <v>0</v>
      </c>
      <c r="C23" s="30">
        <v>0</v>
      </c>
      <c r="D23" s="30">
        <v>0</v>
      </c>
      <c r="E23" s="30">
        <v>0</v>
      </c>
      <c r="F23" s="30">
        <v>0</v>
      </c>
      <c r="G23" s="30">
        <v>0</v>
      </c>
      <c r="H23" s="30">
        <v>0</v>
      </c>
      <c r="I23" s="30">
        <v>0</v>
      </c>
      <c r="J23" s="30">
        <v>0</v>
      </c>
      <c r="K23" s="30">
        <v>0</v>
      </c>
      <c r="L23" s="30">
        <v>0</v>
      </c>
      <c r="M23" s="30">
        <v>0</v>
      </c>
      <c r="N23" s="30">
        <v>0</v>
      </c>
      <c r="O23" s="30">
        <f t="shared" si="4"/>
        <v>0</v>
      </c>
      <c r="P23"/>
      <c r="Q23"/>
      <c r="R23"/>
      <c r="S23"/>
      <c r="T23"/>
      <c r="U23"/>
      <c r="V23"/>
      <c r="W23"/>
      <c r="X23"/>
      <c r="Y23"/>
      <c r="Z23"/>
    </row>
    <row r="24" spans="1:26" ht="18.75" customHeight="1">
      <c r="A24" s="26" t="s">
        <v>70</v>
      </c>
      <c r="B24" s="30">
        <v>0</v>
      </c>
      <c r="C24" s="30">
        <v>0</v>
      </c>
      <c r="D24" s="30">
        <v>0</v>
      </c>
      <c r="E24" s="30">
        <v>0</v>
      </c>
      <c r="F24" s="30">
        <v>0</v>
      </c>
      <c r="G24" s="30">
        <v>0</v>
      </c>
      <c r="H24" s="30">
        <v>0</v>
      </c>
      <c r="I24" s="30">
        <v>0</v>
      </c>
      <c r="J24" s="30">
        <v>0</v>
      </c>
      <c r="K24" s="30">
        <v>0</v>
      </c>
      <c r="L24" s="30">
        <v>0</v>
      </c>
      <c r="M24" s="30">
        <v>0</v>
      </c>
      <c r="N24" s="30">
        <v>0</v>
      </c>
      <c r="O24" s="30">
        <f t="shared" si="4"/>
        <v>0</v>
      </c>
      <c r="P24"/>
      <c r="Q24"/>
      <c r="R24"/>
      <c r="S24"/>
      <c r="T24"/>
      <c r="U24"/>
      <c r="V24"/>
      <c r="W24"/>
      <c r="X24"/>
      <c r="Y24"/>
      <c r="Z24"/>
    </row>
    <row r="25" spans="1:26" ht="18.75" customHeight="1">
      <c r="A25" s="26" t="s">
        <v>71</v>
      </c>
      <c r="B25" s="30">
        <v>49828.03</v>
      </c>
      <c r="C25" s="30">
        <v>19857.27</v>
      </c>
      <c r="D25" s="30">
        <v>25757.98</v>
      </c>
      <c r="E25" s="30">
        <v>7324.79</v>
      </c>
      <c r="F25" s="30">
        <v>22652.79</v>
      </c>
      <c r="G25" s="30">
        <v>34888.58</v>
      </c>
      <c r="H25" s="30">
        <v>6987.03</v>
      </c>
      <c r="I25" s="30">
        <v>34956.73</v>
      </c>
      <c r="J25" s="30">
        <v>20676.76</v>
      </c>
      <c r="K25" s="30">
        <v>34198.83</v>
      </c>
      <c r="L25" s="30">
        <v>34028.03</v>
      </c>
      <c r="M25" s="30">
        <v>24133.12</v>
      </c>
      <c r="N25" s="30">
        <v>7073.21</v>
      </c>
      <c r="O25" s="30">
        <f t="shared" si="4"/>
        <v>322363.1500000001</v>
      </c>
      <c r="P25"/>
      <c r="Q25"/>
      <c r="R25"/>
      <c r="S25"/>
      <c r="T25"/>
      <c r="U25"/>
      <c r="V25"/>
      <c r="W25"/>
      <c r="X25"/>
      <c r="Y25"/>
      <c r="Z25"/>
    </row>
    <row r="26" spans="1:15" ht="15" customHeight="1">
      <c r="A26" s="27"/>
      <c r="B26" s="16"/>
      <c r="C26" s="16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9"/>
    </row>
    <row r="27" spans="1:15" ht="18.75" customHeight="1">
      <c r="A27" s="14" t="s">
        <v>39</v>
      </c>
      <c r="B27" s="30">
        <f aca="true" t="shared" si="6" ref="B27:O27">+B28+B30+B43+B44+B47-B48</f>
        <v>-71765.44</v>
      </c>
      <c r="C27" s="30">
        <f>+C28+C30+C43+C44+C47-C48</f>
        <v>-68696.76999999999</v>
      </c>
      <c r="D27" s="30">
        <f t="shared" si="6"/>
        <v>-59004.72</v>
      </c>
      <c r="E27" s="30">
        <f t="shared" si="6"/>
        <v>-10536.44</v>
      </c>
      <c r="F27" s="30">
        <f t="shared" si="6"/>
        <v>-41390.72</v>
      </c>
      <c r="G27" s="30">
        <f t="shared" si="6"/>
        <v>-57175.52</v>
      </c>
      <c r="H27" s="30">
        <f t="shared" si="6"/>
        <v>-19666.59</v>
      </c>
      <c r="I27" s="30">
        <f t="shared" si="6"/>
        <v>-66288.18</v>
      </c>
      <c r="J27" s="30">
        <f t="shared" si="6"/>
        <v>-50904</v>
      </c>
      <c r="K27" s="30">
        <f t="shared" si="6"/>
        <v>-50100.93</v>
      </c>
      <c r="L27" s="30">
        <f t="shared" si="6"/>
        <v>-41512.130000000005</v>
      </c>
      <c r="M27" s="30">
        <f t="shared" si="6"/>
        <v>-20576.969999999998</v>
      </c>
      <c r="N27" s="30">
        <f t="shared" si="6"/>
        <v>-16095.78</v>
      </c>
      <c r="O27" s="30">
        <f t="shared" si="6"/>
        <v>-573714.19</v>
      </c>
    </row>
    <row r="28" spans="1:15" ht="18.75" customHeight="1">
      <c r="A28" s="26" t="s">
        <v>40</v>
      </c>
      <c r="B28" s="31">
        <f>+B29</f>
        <v>-67161.6</v>
      </c>
      <c r="C28" s="31">
        <f>+C29</f>
        <v>-65331.2</v>
      </c>
      <c r="D28" s="31">
        <f aca="true" t="shared" si="7" ref="D28:O28">+D29</f>
        <v>-53024.4</v>
      </c>
      <c r="E28" s="31">
        <f t="shared" si="7"/>
        <v>-9658</v>
      </c>
      <c r="F28" s="31">
        <f t="shared" si="7"/>
        <v>-38258</v>
      </c>
      <c r="G28" s="31">
        <f t="shared" si="7"/>
        <v>-52751.6</v>
      </c>
      <c r="H28" s="31">
        <f t="shared" si="7"/>
        <v>-8984.8</v>
      </c>
      <c r="I28" s="31">
        <f t="shared" si="7"/>
        <v>-62933.2</v>
      </c>
      <c r="J28" s="31">
        <f t="shared" si="7"/>
        <v>-47951.2</v>
      </c>
      <c r="K28" s="31">
        <f t="shared" si="7"/>
        <v>-46195.6</v>
      </c>
      <c r="L28" s="31">
        <f t="shared" si="7"/>
        <v>-37998.4</v>
      </c>
      <c r="M28" s="31">
        <f t="shared" si="7"/>
        <v>-18629.6</v>
      </c>
      <c r="N28" s="31">
        <f t="shared" si="7"/>
        <v>-15048</v>
      </c>
      <c r="O28" s="31">
        <f t="shared" si="7"/>
        <v>-523925.6</v>
      </c>
    </row>
    <row r="29" spans="1:26" ht="18.75" customHeight="1">
      <c r="A29" s="27" t="s">
        <v>41</v>
      </c>
      <c r="B29" s="16">
        <f>ROUND((-B9)*$G$3,2)</f>
        <v>-67161.6</v>
      </c>
      <c r="C29" s="16">
        <f aca="true" t="shared" si="8" ref="C29:N29">ROUND((-C9)*$G$3,2)</f>
        <v>-65331.2</v>
      </c>
      <c r="D29" s="16">
        <f t="shared" si="8"/>
        <v>-53024.4</v>
      </c>
      <c r="E29" s="16">
        <f t="shared" si="8"/>
        <v>-9658</v>
      </c>
      <c r="F29" s="16">
        <f t="shared" si="8"/>
        <v>-38258</v>
      </c>
      <c r="G29" s="16">
        <f t="shared" si="8"/>
        <v>-52751.6</v>
      </c>
      <c r="H29" s="16">
        <f t="shared" si="8"/>
        <v>-8984.8</v>
      </c>
      <c r="I29" s="16">
        <f t="shared" si="8"/>
        <v>-62933.2</v>
      </c>
      <c r="J29" s="16">
        <f t="shared" si="8"/>
        <v>-47951.2</v>
      </c>
      <c r="K29" s="16">
        <f t="shared" si="8"/>
        <v>-46195.6</v>
      </c>
      <c r="L29" s="16">
        <f t="shared" si="8"/>
        <v>-37998.4</v>
      </c>
      <c r="M29" s="16">
        <f t="shared" si="8"/>
        <v>-18629.6</v>
      </c>
      <c r="N29" s="16">
        <f t="shared" si="8"/>
        <v>-15048</v>
      </c>
      <c r="O29" s="32">
        <f aca="true" t="shared" si="9" ref="O29:O48">SUM(B29:N29)</f>
        <v>-523925.6</v>
      </c>
      <c r="P29"/>
      <c r="Q29"/>
      <c r="R29"/>
      <c r="S29"/>
      <c r="T29"/>
      <c r="U29"/>
      <c r="V29"/>
      <c r="W29"/>
      <c r="X29"/>
      <c r="Y29"/>
      <c r="Z29"/>
    </row>
    <row r="30" spans="1:15" ht="18.75" customHeight="1">
      <c r="A30" s="26" t="s">
        <v>42</v>
      </c>
      <c r="B30" s="31">
        <f>SUM(B31:B41)</f>
        <v>-4603.84</v>
      </c>
      <c r="C30" s="31">
        <f aca="true" t="shared" si="10" ref="C30:O30">SUM(C31:C41)</f>
        <v>-3365.5699999999997</v>
      </c>
      <c r="D30" s="31">
        <f t="shared" si="10"/>
        <v>-2868.1400000000003</v>
      </c>
      <c r="E30" s="31">
        <f t="shared" si="10"/>
        <v>-878.4399999999999</v>
      </c>
      <c r="F30" s="31">
        <f t="shared" si="10"/>
        <v>-3132.7200000000003</v>
      </c>
      <c r="G30" s="31">
        <f t="shared" si="10"/>
        <v>-4423.92</v>
      </c>
      <c r="H30" s="31">
        <f t="shared" si="10"/>
        <v>-9785.77</v>
      </c>
      <c r="I30" s="31">
        <f t="shared" si="10"/>
        <v>-3354.98</v>
      </c>
      <c r="J30" s="31">
        <f t="shared" si="10"/>
        <v>-2952.8</v>
      </c>
      <c r="K30" s="31">
        <f t="shared" si="10"/>
        <v>-3905.3300000000004</v>
      </c>
      <c r="L30" s="31">
        <f t="shared" si="10"/>
        <v>-3513.7300000000005</v>
      </c>
      <c r="M30" s="31">
        <f t="shared" si="10"/>
        <v>-1947.37</v>
      </c>
      <c r="N30" s="31">
        <f t="shared" si="10"/>
        <v>-1047.78</v>
      </c>
      <c r="O30" s="31">
        <f t="shared" si="10"/>
        <v>-45780.39</v>
      </c>
    </row>
    <row r="31" spans="1:26" ht="18.75" customHeight="1">
      <c r="A31" s="27" t="s">
        <v>43</v>
      </c>
      <c r="B31" s="33">
        <v>0</v>
      </c>
      <c r="C31" s="33">
        <v>0</v>
      </c>
      <c r="D31" s="33">
        <v>0</v>
      </c>
      <c r="E31" s="33">
        <v>0</v>
      </c>
      <c r="F31" s="33">
        <v>0</v>
      </c>
      <c r="G31" s="33">
        <v>0</v>
      </c>
      <c r="H31" s="33">
        <v>-8960.25</v>
      </c>
      <c r="I31" s="33">
        <v>0</v>
      </c>
      <c r="J31" s="33">
        <v>0</v>
      </c>
      <c r="K31" s="33">
        <v>0</v>
      </c>
      <c r="L31" s="33">
        <v>0</v>
      </c>
      <c r="M31" s="33">
        <v>0</v>
      </c>
      <c r="N31" s="33">
        <v>0</v>
      </c>
      <c r="O31" s="33">
        <f t="shared" si="9"/>
        <v>-8960.25</v>
      </c>
      <c r="P31"/>
      <c r="Q31"/>
      <c r="R31"/>
      <c r="S31"/>
      <c r="T31"/>
      <c r="U31"/>
      <c r="V31"/>
      <c r="W31"/>
      <c r="X31"/>
      <c r="Y31"/>
      <c r="Z31"/>
    </row>
    <row r="32" spans="1:26" ht="18.75" customHeight="1">
      <c r="A32" s="27" t="s">
        <v>44</v>
      </c>
      <c r="B32" s="33">
        <v>0</v>
      </c>
      <c r="C32" s="33">
        <v>0</v>
      </c>
      <c r="D32" s="33">
        <v>0</v>
      </c>
      <c r="E32" s="33">
        <v>0</v>
      </c>
      <c r="F32" s="33">
        <v>0</v>
      </c>
      <c r="G32" s="33">
        <v>0</v>
      </c>
      <c r="H32" s="33">
        <v>0</v>
      </c>
      <c r="I32" s="33">
        <v>0</v>
      </c>
      <c r="J32" s="33">
        <v>0</v>
      </c>
      <c r="K32" s="33">
        <v>0</v>
      </c>
      <c r="L32" s="33">
        <v>0</v>
      </c>
      <c r="M32" s="33">
        <v>0</v>
      </c>
      <c r="N32" s="33">
        <v>0</v>
      </c>
      <c r="O32" s="33">
        <f t="shared" si="9"/>
        <v>0</v>
      </c>
      <c r="P32"/>
      <c r="Q32"/>
      <c r="R32"/>
      <c r="S32"/>
      <c r="T32"/>
      <c r="U32"/>
      <c r="V32"/>
      <c r="W32"/>
      <c r="X32"/>
      <c r="Y32"/>
      <c r="Z32"/>
    </row>
    <row r="33" spans="1:26" ht="18.75" customHeight="1">
      <c r="A33" s="27" t="s">
        <v>45</v>
      </c>
      <c r="B33" s="33">
        <v>0</v>
      </c>
      <c r="C33" s="33">
        <v>0</v>
      </c>
      <c r="D33" s="33">
        <v>0</v>
      </c>
      <c r="E33" s="33">
        <v>0</v>
      </c>
      <c r="F33" s="33">
        <v>0</v>
      </c>
      <c r="G33" s="33">
        <v>0</v>
      </c>
      <c r="H33" s="33">
        <v>0</v>
      </c>
      <c r="I33" s="33">
        <v>0</v>
      </c>
      <c r="J33" s="33">
        <v>0</v>
      </c>
      <c r="K33" s="33">
        <v>0</v>
      </c>
      <c r="L33" s="33">
        <v>0</v>
      </c>
      <c r="M33" s="33">
        <v>0</v>
      </c>
      <c r="N33" s="33">
        <v>0</v>
      </c>
      <c r="O33" s="33">
        <f t="shared" si="9"/>
        <v>0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27" t="s">
        <v>46</v>
      </c>
      <c r="B34" s="33">
        <v>0</v>
      </c>
      <c r="C34" s="33">
        <v>0</v>
      </c>
      <c r="D34" s="33">
        <v>0</v>
      </c>
      <c r="E34" s="33">
        <v>0</v>
      </c>
      <c r="F34" s="33">
        <v>0</v>
      </c>
      <c r="G34" s="33">
        <v>0</v>
      </c>
      <c r="H34" s="33">
        <v>0</v>
      </c>
      <c r="I34" s="33">
        <v>0</v>
      </c>
      <c r="J34" s="33">
        <v>0</v>
      </c>
      <c r="K34" s="33">
        <v>0</v>
      </c>
      <c r="L34" s="33">
        <v>0</v>
      </c>
      <c r="M34" s="33">
        <v>0</v>
      </c>
      <c r="N34" s="33">
        <v>0</v>
      </c>
      <c r="O34" s="34">
        <f t="shared" si="9"/>
        <v>0</v>
      </c>
      <c r="P34"/>
      <c r="Q34"/>
      <c r="R34"/>
      <c r="S34"/>
      <c r="T34"/>
      <c r="U34"/>
      <c r="V34"/>
      <c r="W34"/>
      <c r="X34"/>
      <c r="Y34"/>
      <c r="Z34"/>
    </row>
    <row r="35" spans="1:26" ht="18.75" customHeight="1">
      <c r="A35" s="27" t="s">
        <v>47</v>
      </c>
      <c r="B35" s="33">
        <v>0</v>
      </c>
      <c r="C35" s="33">
        <v>0</v>
      </c>
      <c r="D35" s="33">
        <v>0</v>
      </c>
      <c r="E35" s="33">
        <v>0</v>
      </c>
      <c r="F35" s="33">
        <v>0</v>
      </c>
      <c r="G35" s="33">
        <v>0</v>
      </c>
      <c r="H35" s="33">
        <v>0</v>
      </c>
      <c r="I35" s="33">
        <v>0</v>
      </c>
      <c r="J35" s="33">
        <v>0</v>
      </c>
      <c r="K35" s="33">
        <v>0</v>
      </c>
      <c r="L35" s="33">
        <v>0</v>
      </c>
      <c r="M35" s="33">
        <v>0</v>
      </c>
      <c r="N35" s="33">
        <v>0</v>
      </c>
      <c r="O35" s="33">
        <f t="shared" si="9"/>
        <v>0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12" t="s">
        <v>48</v>
      </c>
      <c r="B36" s="33">
        <v>0</v>
      </c>
      <c r="C36" s="33">
        <v>0</v>
      </c>
      <c r="D36" s="33">
        <v>0</v>
      </c>
      <c r="E36" s="33">
        <v>0</v>
      </c>
      <c r="F36" s="33">
        <v>0</v>
      </c>
      <c r="G36" s="33">
        <v>0</v>
      </c>
      <c r="H36" s="33">
        <v>0</v>
      </c>
      <c r="I36" s="33">
        <v>0</v>
      </c>
      <c r="J36" s="33">
        <v>0</v>
      </c>
      <c r="K36" s="33">
        <v>0</v>
      </c>
      <c r="L36" s="33">
        <v>0</v>
      </c>
      <c r="M36" s="33">
        <v>0</v>
      </c>
      <c r="N36" s="33">
        <v>0</v>
      </c>
      <c r="O36" s="33">
        <f t="shared" si="9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12" t="s">
        <v>49</v>
      </c>
      <c r="B37" s="33">
        <v>0</v>
      </c>
      <c r="C37" s="33">
        <v>0</v>
      </c>
      <c r="D37" s="33">
        <v>0</v>
      </c>
      <c r="E37" s="33">
        <v>0</v>
      </c>
      <c r="F37" s="33">
        <v>0</v>
      </c>
      <c r="G37" s="33">
        <v>0</v>
      </c>
      <c r="H37" s="33">
        <v>0</v>
      </c>
      <c r="I37" s="33">
        <v>0</v>
      </c>
      <c r="J37" s="33">
        <v>0</v>
      </c>
      <c r="K37" s="33">
        <v>0</v>
      </c>
      <c r="L37" s="33">
        <v>0</v>
      </c>
      <c r="M37" s="33">
        <v>0</v>
      </c>
      <c r="N37" s="33">
        <v>0</v>
      </c>
      <c r="O37" s="33">
        <f t="shared" si="9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12" t="s">
        <v>50</v>
      </c>
      <c r="B38" s="33">
        <v>0</v>
      </c>
      <c r="C38" s="33">
        <v>0</v>
      </c>
      <c r="D38" s="33">
        <v>0</v>
      </c>
      <c r="E38" s="33">
        <v>0</v>
      </c>
      <c r="F38" s="33">
        <v>0</v>
      </c>
      <c r="G38" s="33">
        <v>0</v>
      </c>
      <c r="H38" s="33">
        <v>0</v>
      </c>
      <c r="I38" s="33">
        <v>0</v>
      </c>
      <c r="J38" s="33">
        <v>0</v>
      </c>
      <c r="K38" s="33">
        <v>0</v>
      </c>
      <c r="L38" s="33">
        <v>0</v>
      </c>
      <c r="M38" s="33">
        <v>0</v>
      </c>
      <c r="N38" s="33">
        <v>0</v>
      </c>
      <c r="O38" s="33">
        <f t="shared" si="9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12" t="s">
        <v>51</v>
      </c>
      <c r="B39" s="33">
        <v>-5613.31</v>
      </c>
      <c r="C39" s="33">
        <v>-4103.53</v>
      </c>
      <c r="D39" s="33">
        <v>-3497.03</v>
      </c>
      <c r="E39" s="33">
        <v>-1071.05</v>
      </c>
      <c r="F39" s="33">
        <v>-3819.63</v>
      </c>
      <c r="G39" s="33">
        <v>-5393.94</v>
      </c>
      <c r="H39" s="33">
        <v>-1006.53</v>
      </c>
      <c r="I39" s="33">
        <v>-4090.62</v>
      </c>
      <c r="J39" s="33">
        <v>-3600.26</v>
      </c>
      <c r="K39" s="33">
        <v>-4761.64</v>
      </c>
      <c r="L39" s="33">
        <v>-4284.18</v>
      </c>
      <c r="M39" s="33">
        <v>-2374.37</v>
      </c>
      <c r="N39" s="33">
        <v>-1277.51</v>
      </c>
      <c r="O39" s="33">
        <f t="shared" si="9"/>
        <v>-44893.6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2" t="s">
        <v>74</v>
      </c>
      <c r="B40" s="33">
        <v>0</v>
      </c>
      <c r="C40" s="33">
        <v>0</v>
      </c>
      <c r="D40" s="33">
        <v>0</v>
      </c>
      <c r="E40" s="33">
        <v>0</v>
      </c>
      <c r="F40" s="33">
        <v>0</v>
      </c>
      <c r="G40" s="33">
        <v>0</v>
      </c>
      <c r="H40" s="33">
        <v>0</v>
      </c>
      <c r="I40" s="33">
        <v>0</v>
      </c>
      <c r="J40" s="33">
        <v>0</v>
      </c>
      <c r="K40" s="33">
        <v>0</v>
      </c>
      <c r="L40" s="33">
        <v>0</v>
      </c>
      <c r="M40" s="33">
        <v>0</v>
      </c>
      <c r="N40" s="33">
        <v>0</v>
      </c>
      <c r="O40" s="33">
        <f>SUM(B40:N40)</f>
        <v>0</v>
      </c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12" t="s">
        <v>75</v>
      </c>
      <c r="B41" s="33">
        <v>1009.47</v>
      </c>
      <c r="C41" s="33">
        <v>737.96</v>
      </c>
      <c r="D41" s="33">
        <v>628.89</v>
      </c>
      <c r="E41" s="33">
        <v>192.61</v>
      </c>
      <c r="F41" s="33">
        <v>686.91</v>
      </c>
      <c r="G41" s="33">
        <v>970.02</v>
      </c>
      <c r="H41" s="33">
        <v>181.01</v>
      </c>
      <c r="I41" s="33">
        <v>735.64</v>
      </c>
      <c r="J41" s="33">
        <v>647.46</v>
      </c>
      <c r="K41" s="33">
        <v>856.31</v>
      </c>
      <c r="L41" s="33">
        <v>770.45</v>
      </c>
      <c r="M41" s="33">
        <v>427</v>
      </c>
      <c r="N41" s="33">
        <v>229.73</v>
      </c>
      <c r="O41" s="33">
        <f>SUM(B41:N41)</f>
        <v>8073.46</v>
      </c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12"/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/>
      <c r="Q42"/>
      <c r="R42"/>
      <c r="S42"/>
      <c r="T42"/>
      <c r="U42"/>
      <c r="V42"/>
      <c r="W42"/>
      <c r="X42"/>
      <c r="Y42"/>
      <c r="Z42"/>
    </row>
    <row r="43" spans="1:26" ht="18.75" customHeight="1">
      <c r="A43" s="26" t="s">
        <v>76</v>
      </c>
      <c r="B43" s="35">
        <v>0</v>
      </c>
      <c r="C43" s="35">
        <v>0</v>
      </c>
      <c r="D43" s="35">
        <v>-3112.18</v>
      </c>
      <c r="E43" s="35">
        <v>0</v>
      </c>
      <c r="F43" s="35">
        <v>0</v>
      </c>
      <c r="G43" s="35">
        <v>0</v>
      </c>
      <c r="H43" s="35">
        <v>-896.02</v>
      </c>
      <c r="I43" s="35">
        <v>0</v>
      </c>
      <c r="J43" s="35">
        <v>0</v>
      </c>
      <c r="K43" s="35">
        <v>0</v>
      </c>
      <c r="L43" s="35">
        <v>0</v>
      </c>
      <c r="M43" s="35">
        <v>0</v>
      </c>
      <c r="N43" s="35">
        <v>0</v>
      </c>
      <c r="O43" s="33">
        <f t="shared" si="9"/>
        <v>-4008.2</v>
      </c>
      <c r="P43"/>
      <c r="Q43"/>
      <c r="R43"/>
      <c r="S43"/>
      <c r="T43"/>
      <c r="U43"/>
      <c r="V43"/>
      <c r="W43"/>
      <c r="X43"/>
      <c r="Y43"/>
      <c r="Z43"/>
    </row>
    <row r="44" spans="1:26" ht="18.75" customHeight="1">
      <c r="A44" s="26" t="s">
        <v>52</v>
      </c>
      <c r="B44" s="35">
        <v>0</v>
      </c>
      <c r="C44" s="35">
        <v>0</v>
      </c>
      <c r="D44" s="35">
        <v>0</v>
      </c>
      <c r="E44" s="35">
        <v>0</v>
      </c>
      <c r="F44" s="35">
        <v>0</v>
      </c>
      <c r="G44" s="35">
        <v>0</v>
      </c>
      <c r="H44" s="35">
        <v>0</v>
      </c>
      <c r="I44" s="35">
        <v>0</v>
      </c>
      <c r="J44" s="35">
        <v>0</v>
      </c>
      <c r="K44" s="35">
        <v>0</v>
      </c>
      <c r="L44" s="35">
        <v>0</v>
      </c>
      <c r="M44" s="35">
        <v>0</v>
      </c>
      <c r="N44" s="35">
        <v>0</v>
      </c>
      <c r="O44" s="33">
        <f t="shared" si="9"/>
        <v>0</v>
      </c>
      <c r="P44"/>
      <c r="Q44"/>
      <c r="R44"/>
      <c r="S44"/>
      <c r="T44"/>
      <c r="U44"/>
      <c r="V44"/>
      <c r="W44"/>
      <c r="X44"/>
      <c r="Y44"/>
      <c r="Z44"/>
    </row>
    <row r="45" spans="1:26" ht="18.75" customHeight="1">
      <c r="A45" s="26"/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3"/>
      <c r="P45"/>
      <c r="Q45"/>
      <c r="R45"/>
      <c r="S45"/>
      <c r="T45"/>
      <c r="U45"/>
      <c r="V45"/>
      <c r="W45"/>
      <c r="X45"/>
      <c r="Y45"/>
      <c r="Z45"/>
    </row>
    <row r="46" spans="1:26" ht="18.75" customHeight="1">
      <c r="A46" s="14" t="s">
        <v>53</v>
      </c>
      <c r="B46" s="36">
        <f aca="true" t="shared" si="11" ref="B46:N46">+B17+B27</f>
        <v>978446.6399999999</v>
      </c>
      <c r="C46" s="36">
        <f t="shared" si="11"/>
        <v>682852.08</v>
      </c>
      <c r="D46" s="36">
        <f t="shared" si="11"/>
        <v>589189.0299999999</v>
      </c>
      <c r="E46" s="36">
        <f t="shared" si="11"/>
        <v>186566.37000000002</v>
      </c>
      <c r="F46" s="36">
        <f t="shared" si="11"/>
        <v>661073.3600000001</v>
      </c>
      <c r="G46" s="36">
        <f t="shared" si="11"/>
        <v>937677.93</v>
      </c>
      <c r="H46" s="36">
        <f t="shared" si="11"/>
        <v>166525.37</v>
      </c>
      <c r="I46" s="36">
        <f t="shared" si="11"/>
        <v>698239.6299999999</v>
      </c>
      <c r="J46" s="36">
        <f t="shared" si="11"/>
        <v>611822.1199999999</v>
      </c>
      <c r="K46" s="36">
        <f t="shared" si="11"/>
        <v>832130.1599999999</v>
      </c>
      <c r="L46" s="36">
        <f t="shared" si="11"/>
        <v>755634.9700000001</v>
      </c>
      <c r="M46" s="36">
        <f t="shared" si="11"/>
        <v>425585.26</v>
      </c>
      <c r="N46" s="36">
        <f t="shared" si="11"/>
        <v>219769.45</v>
      </c>
      <c r="O46" s="36">
        <f>SUM(B46:N46)</f>
        <v>7745512.369999999</v>
      </c>
      <c r="P46"/>
      <c r="Q46"/>
      <c r="R46"/>
      <c r="S46"/>
      <c r="T46"/>
      <c r="U46"/>
      <c r="V46"/>
      <c r="W46"/>
      <c r="X46"/>
      <c r="Y46"/>
      <c r="Z46"/>
    </row>
    <row r="47" spans="1:19" ht="18.75" customHeight="1">
      <c r="A47" s="37" t="s">
        <v>54</v>
      </c>
      <c r="B47" s="33">
        <v>0</v>
      </c>
      <c r="C47" s="33">
        <v>0</v>
      </c>
      <c r="D47" s="33">
        <v>0</v>
      </c>
      <c r="E47" s="33">
        <v>0</v>
      </c>
      <c r="F47" s="33">
        <v>0</v>
      </c>
      <c r="G47" s="33">
        <v>0</v>
      </c>
      <c r="H47" s="33">
        <v>0</v>
      </c>
      <c r="I47" s="33">
        <v>0</v>
      </c>
      <c r="J47" s="33">
        <v>0</v>
      </c>
      <c r="K47" s="33">
        <v>0</v>
      </c>
      <c r="L47" s="33">
        <v>0</v>
      </c>
      <c r="M47" s="33">
        <v>0</v>
      </c>
      <c r="N47" s="33">
        <v>0</v>
      </c>
      <c r="O47" s="16">
        <f t="shared" si="9"/>
        <v>0</v>
      </c>
      <c r="P47"/>
      <c r="Q47" s="43"/>
      <c r="R47"/>
      <c r="S47"/>
    </row>
    <row r="48" spans="1:19" ht="18.75" customHeight="1">
      <c r="A48" s="37" t="s">
        <v>55</v>
      </c>
      <c r="B48" s="33">
        <v>0</v>
      </c>
      <c r="C48" s="33">
        <v>0</v>
      </c>
      <c r="D48" s="33">
        <v>0</v>
      </c>
      <c r="E48" s="33">
        <v>0</v>
      </c>
      <c r="F48" s="33">
        <v>0</v>
      </c>
      <c r="G48" s="33">
        <v>0</v>
      </c>
      <c r="H48" s="33">
        <v>0</v>
      </c>
      <c r="I48" s="33">
        <v>0</v>
      </c>
      <c r="J48" s="33">
        <v>0</v>
      </c>
      <c r="K48" s="33">
        <v>0</v>
      </c>
      <c r="L48" s="33">
        <v>0</v>
      </c>
      <c r="M48" s="33">
        <v>0</v>
      </c>
      <c r="N48" s="33">
        <v>0</v>
      </c>
      <c r="O48" s="16">
        <f t="shared" si="9"/>
        <v>0</v>
      </c>
      <c r="P48"/>
      <c r="Q48"/>
      <c r="R48"/>
      <c r="S48"/>
    </row>
    <row r="49" spans="1:19" ht="15.75">
      <c r="A49" s="38"/>
      <c r="B49" s="39"/>
      <c r="C49" s="39"/>
      <c r="D49" s="40"/>
      <c r="E49" s="40"/>
      <c r="F49" s="40"/>
      <c r="G49" s="40"/>
      <c r="H49" s="40"/>
      <c r="I49" s="39"/>
      <c r="J49" s="40"/>
      <c r="K49" s="40"/>
      <c r="L49" s="40"/>
      <c r="M49" s="40"/>
      <c r="N49" s="40"/>
      <c r="O49" s="41"/>
      <c r="P49" s="42"/>
      <c r="Q49"/>
      <c r="R49" s="43"/>
      <c r="S49"/>
    </row>
    <row r="50" spans="1:19" ht="12.75" customHeight="1">
      <c r="A50" s="44"/>
      <c r="B50" s="45"/>
      <c r="C50" s="45"/>
      <c r="D50" s="46"/>
      <c r="E50" s="46"/>
      <c r="F50" s="46"/>
      <c r="G50" s="46"/>
      <c r="H50" s="46"/>
      <c r="I50" s="45"/>
      <c r="J50" s="46"/>
      <c r="K50" s="46"/>
      <c r="L50" s="46"/>
      <c r="M50" s="46"/>
      <c r="N50" s="46"/>
      <c r="O50" s="47"/>
      <c r="P50" s="42"/>
      <c r="Q50"/>
      <c r="R50" s="43"/>
      <c r="S50"/>
    </row>
    <row r="51" spans="1:17" ht="15" customHeight="1">
      <c r="A51" s="48"/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50"/>
      <c r="Q51"/>
    </row>
    <row r="52" spans="1:17" ht="18.75" customHeight="1">
      <c r="A52" s="14" t="s">
        <v>56</v>
      </c>
      <c r="B52" s="51">
        <f aca="true" t="shared" si="12" ref="B52:O52">SUM(B53:B63)</f>
        <v>978446.6399999999</v>
      </c>
      <c r="C52" s="51">
        <f t="shared" si="12"/>
        <v>682852.08</v>
      </c>
      <c r="D52" s="51">
        <f t="shared" si="12"/>
        <v>589189.03</v>
      </c>
      <c r="E52" s="51">
        <f t="shared" si="12"/>
        <v>186566.37</v>
      </c>
      <c r="F52" s="51">
        <f t="shared" si="12"/>
        <v>661073.35</v>
      </c>
      <c r="G52" s="51">
        <f t="shared" si="12"/>
        <v>937677.93</v>
      </c>
      <c r="H52" s="51">
        <f t="shared" si="12"/>
        <v>166525.37</v>
      </c>
      <c r="I52" s="51">
        <f t="shared" si="12"/>
        <v>698239.62</v>
      </c>
      <c r="J52" s="51">
        <f t="shared" si="12"/>
        <v>611822.11</v>
      </c>
      <c r="K52" s="51">
        <f t="shared" si="12"/>
        <v>832130.16</v>
      </c>
      <c r="L52" s="51">
        <f t="shared" si="12"/>
        <v>755634.97</v>
      </c>
      <c r="M52" s="51">
        <f t="shared" si="12"/>
        <v>425585.25</v>
      </c>
      <c r="N52" s="51">
        <f t="shared" si="12"/>
        <v>219769.44</v>
      </c>
      <c r="O52" s="36">
        <f t="shared" si="12"/>
        <v>7745512.320000001</v>
      </c>
      <c r="Q52"/>
    </row>
    <row r="53" spans="1:18" ht="18.75" customHeight="1">
      <c r="A53" s="26" t="s">
        <v>57</v>
      </c>
      <c r="B53" s="51">
        <v>800337.59</v>
      </c>
      <c r="C53" s="51">
        <v>486937.11</v>
      </c>
      <c r="D53" s="52">
        <v>0</v>
      </c>
      <c r="E53" s="52">
        <v>0</v>
      </c>
      <c r="F53" s="52">
        <v>0</v>
      </c>
      <c r="G53" s="52">
        <v>0</v>
      </c>
      <c r="H53" s="52">
        <v>0</v>
      </c>
      <c r="I53" s="52">
        <v>0</v>
      </c>
      <c r="J53" s="52">
        <v>0</v>
      </c>
      <c r="K53" s="52">
        <v>0</v>
      </c>
      <c r="L53" s="52">
        <v>0</v>
      </c>
      <c r="M53" s="52">
        <v>0</v>
      </c>
      <c r="N53" s="52">
        <v>0</v>
      </c>
      <c r="O53" s="36">
        <f>SUM(B53:N53)</f>
        <v>1287274.7</v>
      </c>
      <c r="P53"/>
      <c r="Q53"/>
      <c r="R53" s="43"/>
    </row>
    <row r="54" spans="1:16" ht="18.75" customHeight="1">
      <c r="A54" s="26" t="s">
        <v>58</v>
      </c>
      <c r="B54" s="51">
        <v>178109.05</v>
      </c>
      <c r="C54" s="51">
        <v>195914.97</v>
      </c>
      <c r="D54" s="52">
        <v>0</v>
      </c>
      <c r="E54" s="52">
        <v>0</v>
      </c>
      <c r="F54" s="52">
        <v>0</v>
      </c>
      <c r="G54" s="52">
        <v>0</v>
      </c>
      <c r="H54" s="52">
        <v>0</v>
      </c>
      <c r="I54" s="52">
        <v>0</v>
      </c>
      <c r="J54" s="52">
        <v>0</v>
      </c>
      <c r="K54" s="52">
        <v>0</v>
      </c>
      <c r="L54" s="52">
        <v>0</v>
      </c>
      <c r="M54" s="52">
        <v>0</v>
      </c>
      <c r="N54" s="52">
        <v>0</v>
      </c>
      <c r="O54" s="36">
        <f aca="true" t="shared" si="13" ref="O54:O63">SUM(B54:N54)</f>
        <v>374024.02</v>
      </c>
      <c r="P54"/>
    </row>
    <row r="55" spans="1:17" ht="18.75" customHeight="1">
      <c r="A55" s="26" t="s">
        <v>59</v>
      </c>
      <c r="B55" s="52">
        <v>0</v>
      </c>
      <c r="C55" s="52">
        <v>0</v>
      </c>
      <c r="D55" s="31">
        <v>589189.03</v>
      </c>
      <c r="E55" s="52">
        <v>0</v>
      </c>
      <c r="F55" s="52">
        <v>0</v>
      </c>
      <c r="G55" s="52">
        <v>0</v>
      </c>
      <c r="H55" s="51">
        <v>166525.37</v>
      </c>
      <c r="I55" s="52">
        <v>0</v>
      </c>
      <c r="J55" s="52">
        <v>0</v>
      </c>
      <c r="K55" s="52">
        <v>0</v>
      </c>
      <c r="L55" s="52">
        <v>0</v>
      </c>
      <c r="M55" s="52">
        <v>0</v>
      </c>
      <c r="N55" s="52">
        <v>0</v>
      </c>
      <c r="O55" s="31">
        <f t="shared" si="13"/>
        <v>755714.4</v>
      </c>
      <c r="Q55"/>
    </row>
    <row r="56" spans="1:18" ht="18.75" customHeight="1">
      <c r="A56" s="26" t="s">
        <v>60</v>
      </c>
      <c r="B56" s="52">
        <v>0</v>
      </c>
      <c r="C56" s="52">
        <v>0</v>
      </c>
      <c r="D56" s="52">
        <v>0</v>
      </c>
      <c r="E56" s="31">
        <v>186566.37</v>
      </c>
      <c r="F56" s="52">
        <v>0</v>
      </c>
      <c r="G56" s="52">
        <v>0</v>
      </c>
      <c r="H56" s="52">
        <v>0</v>
      </c>
      <c r="I56" s="52">
        <v>0</v>
      </c>
      <c r="J56" s="52">
        <v>0</v>
      </c>
      <c r="K56" s="52">
        <v>0</v>
      </c>
      <c r="L56" s="52">
        <v>0</v>
      </c>
      <c r="M56" s="52">
        <v>0</v>
      </c>
      <c r="N56" s="52">
        <v>0</v>
      </c>
      <c r="O56" s="36">
        <f t="shared" si="13"/>
        <v>186566.37</v>
      </c>
      <c r="R56"/>
    </row>
    <row r="57" spans="1:19" ht="18.75" customHeight="1">
      <c r="A57" s="26" t="s">
        <v>61</v>
      </c>
      <c r="B57" s="52">
        <v>0</v>
      </c>
      <c r="C57" s="52">
        <v>0</v>
      </c>
      <c r="D57" s="52">
        <v>0</v>
      </c>
      <c r="E57" s="52">
        <v>0</v>
      </c>
      <c r="F57" s="31">
        <v>661073.35</v>
      </c>
      <c r="G57" s="52">
        <v>0</v>
      </c>
      <c r="H57" s="52">
        <v>0</v>
      </c>
      <c r="I57" s="52">
        <v>0</v>
      </c>
      <c r="J57" s="52">
        <v>0</v>
      </c>
      <c r="K57" s="52">
        <v>0</v>
      </c>
      <c r="L57" s="52">
        <v>0</v>
      </c>
      <c r="M57" s="52">
        <v>0</v>
      </c>
      <c r="N57" s="52">
        <v>0</v>
      </c>
      <c r="O57" s="31">
        <f t="shared" si="13"/>
        <v>661073.35</v>
      </c>
      <c r="S57"/>
    </row>
    <row r="58" spans="1:20" ht="18.75" customHeight="1">
      <c r="A58" s="26" t="s">
        <v>62</v>
      </c>
      <c r="B58" s="52">
        <v>0</v>
      </c>
      <c r="C58" s="52">
        <v>0</v>
      </c>
      <c r="D58" s="52">
        <v>0</v>
      </c>
      <c r="E58" s="52">
        <v>0</v>
      </c>
      <c r="F58" s="52">
        <v>0</v>
      </c>
      <c r="G58" s="51">
        <v>937677.93</v>
      </c>
      <c r="H58" s="52">
        <v>0</v>
      </c>
      <c r="I58" s="52">
        <v>0</v>
      </c>
      <c r="J58" s="52">
        <v>0</v>
      </c>
      <c r="K58" s="52">
        <v>0</v>
      </c>
      <c r="L58" s="52">
        <v>0</v>
      </c>
      <c r="M58" s="52">
        <v>0</v>
      </c>
      <c r="N58" s="52">
        <v>0</v>
      </c>
      <c r="O58" s="36">
        <f t="shared" si="13"/>
        <v>937677.93</v>
      </c>
      <c r="T58"/>
    </row>
    <row r="59" spans="1:21" ht="18.75" customHeight="1">
      <c r="A59" s="26" t="s">
        <v>63</v>
      </c>
      <c r="B59" s="52">
        <v>0</v>
      </c>
      <c r="C59" s="52">
        <v>0</v>
      </c>
      <c r="D59" s="52">
        <v>0</v>
      </c>
      <c r="E59" s="52">
        <v>0</v>
      </c>
      <c r="F59" s="52">
        <v>0</v>
      </c>
      <c r="G59" s="52">
        <v>0</v>
      </c>
      <c r="H59" s="52">
        <v>0</v>
      </c>
      <c r="I59" s="51">
        <v>698239.62</v>
      </c>
      <c r="J59" s="52">
        <v>0</v>
      </c>
      <c r="K59" s="52">
        <v>0</v>
      </c>
      <c r="L59" s="52">
        <v>0</v>
      </c>
      <c r="M59" s="52">
        <v>0</v>
      </c>
      <c r="N59" s="52">
        <v>0</v>
      </c>
      <c r="O59" s="36">
        <f t="shared" si="13"/>
        <v>698239.62</v>
      </c>
      <c r="U59"/>
    </row>
    <row r="60" spans="1:22" ht="18.75" customHeight="1">
      <c r="A60" s="26" t="s">
        <v>64</v>
      </c>
      <c r="B60" s="52">
        <v>0</v>
      </c>
      <c r="C60" s="52">
        <v>0</v>
      </c>
      <c r="D60" s="52">
        <v>0</v>
      </c>
      <c r="E60" s="52">
        <v>0</v>
      </c>
      <c r="F60" s="52">
        <v>0</v>
      </c>
      <c r="G60" s="52">
        <v>0</v>
      </c>
      <c r="H60" s="52">
        <v>0</v>
      </c>
      <c r="I60" s="52">
        <v>0</v>
      </c>
      <c r="J60" s="31">
        <v>611822.11</v>
      </c>
      <c r="K60" s="52">
        <v>0</v>
      </c>
      <c r="L60" s="52">
        <v>0</v>
      </c>
      <c r="M60" s="52">
        <v>0</v>
      </c>
      <c r="N60" s="52">
        <v>0</v>
      </c>
      <c r="O60" s="36">
        <f t="shared" si="13"/>
        <v>611822.11</v>
      </c>
      <c r="V60"/>
    </row>
    <row r="61" spans="1:23" ht="18.75" customHeight="1">
      <c r="A61" s="26" t="s">
        <v>65</v>
      </c>
      <c r="B61" s="52">
        <v>0</v>
      </c>
      <c r="C61" s="52">
        <v>0</v>
      </c>
      <c r="D61" s="52">
        <v>0</v>
      </c>
      <c r="E61" s="52">
        <v>0</v>
      </c>
      <c r="F61" s="52">
        <v>0</v>
      </c>
      <c r="G61" s="52">
        <v>0</v>
      </c>
      <c r="H61" s="52">
        <v>0</v>
      </c>
      <c r="I61" s="52">
        <v>0</v>
      </c>
      <c r="J61" s="52">
        <v>0</v>
      </c>
      <c r="K61" s="31">
        <v>832130.16</v>
      </c>
      <c r="L61" s="31">
        <v>755634.97</v>
      </c>
      <c r="M61" s="52">
        <v>0</v>
      </c>
      <c r="N61" s="52">
        <v>0</v>
      </c>
      <c r="O61" s="36">
        <f t="shared" si="13"/>
        <v>1587765.13</v>
      </c>
      <c r="P61"/>
      <c r="W61"/>
    </row>
    <row r="62" spans="1:25" ht="18.75" customHeight="1">
      <c r="A62" s="26" t="s">
        <v>66</v>
      </c>
      <c r="B62" s="52">
        <v>0</v>
      </c>
      <c r="C62" s="52">
        <v>0</v>
      </c>
      <c r="D62" s="52">
        <v>0</v>
      </c>
      <c r="E62" s="52">
        <v>0</v>
      </c>
      <c r="F62" s="52">
        <v>0</v>
      </c>
      <c r="G62" s="52">
        <v>0</v>
      </c>
      <c r="H62" s="52">
        <v>0</v>
      </c>
      <c r="I62" s="52">
        <v>0</v>
      </c>
      <c r="J62" s="52">
        <v>0</v>
      </c>
      <c r="K62" s="52">
        <v>0</v>
      </c>
      <c r="L62" s="52">
        <v>0</v>
      </c>
      <c r="M62" s="31">
        <v>425585.25</v>
      </c>
      <c r="N62" s="52">
        <v>0</v>
      </c>
      <c r="O62" s="36">
        <f t="shared" si="13"/>
        <v>425585.25</v>
      </c>
      <c r="R62"/>
      <c r="Y62"/>
    </row>
    <row r="63" spans="1:26" ht="18.75" customHeight="1">
      <c r="A63" s="38" t="s">
        <v>67</v>
      </c>
      <c r="B63" s="53">
        <v>0</v>
      </c>
      <c r="C63" s="53">
        <v>0</v>
      </c>
      <c r="D63" s="53">
        <v>0</v>
      </c>
      <c r="E63" s="53">
        <v>0</v>
      </c>
      <c r="F63" s="53">
        <v>0</v>
      </c>
      <c r="G63" s="53">
        <v>0</v>
      </c>
      <c r="H63" s="53">
        <v>0</v>
      </c>
      <c r="I63" s="53">
        <v>0</v>
      </c>
      <c r="J63" s="53">
        <v>0</v>
      </c>
      <c r="K63" s="53">
        <v>0</v>
      </c>
      <c r="L63" s="53">
        <v>0</v>
      </c>
      <c r="M63" s="53">
        <v>0</v>
      </c>
      <c r="N63" s="54">
        <v>219769.44</v>
      </c>
      <c r="O63" s="55">
        <f t="shared" si="13"/>
        <v>219769.44</v>
      </c>
      <c r="P63"/>
      <c r="S63"/>
      <c r="Z63"/>
    </row>
    <row r="64" spans="1:12" ht="21" customHeight="1">
      <c r="A64" s="56" t="s">
        <v>77</v>
      </c>
      <c r="B64" s="57"/>
      <c r="C64" s="57"/>
      <c r="D64"/>
      <c r="E64"/>
      <c r="F64"/>
      <c r="G64"/>
      <c r="H64" s="58"/>
      <c r="I64" s="58"/>
      <c r="J64"/>
      <c r="K64"/>
      <c r="L64"/>
    </row>
    <row r="65" spans="1:14" ht="15.75">
      <c r="A65" s="67"/>
      <c r="B65" s="67"/>
      <c r="C65" s="67"/>
      <c r="D65" s="67"/>
      <c r="E65" s="67"/>
      <c r="F65" s="67"/>
      <c r="G65" s="67"/>
      <c r="H65" s="67"/>
      <c r="I65" s="67"/>
      <c r="J65" s="67"/>
      <c r="K65" s="67"/>
      <c r="L65" s="67"/>
      <c r="M65" s="67"/>
      <c r="N65" s="67"/>
    </row>
    <row r="66" spans="2:12" ht="13.5">
      <c r="B66" s="57"/>
      <c r="C66" s="57"/>
      <c r="D66"/>
      <c r="E66"/>
      <c r="F66"/>
      <c r="G66"/>
      <c r="H66" s="58"/>
      <c r="I66" s="58"/>
      <c r="J66"/>
      <c r="K66"/>
      <c r="L66"/>
    </row>
    <row r="67" spans="2:12" ht="13.5">
      <c r="B67" s="57"/>
      <c r="C67" s="57"/>
      <c r="D67"/>
      <c r="E67"/>
      <c r="F67"/>
      <c r="G67"/>
      <c r="H67"/>
      <c r="I67"/>
      <c r="J67"/>
      <c r="K67"/>
      <c r="L67"/>
    </row>
    <row r="68" spans="2:12" ht="13.5">
      <c r="B68"/>
      <c r="C68"/>
      <c r="D68"/>
      <c r="E68"/>
      <c r="F68"/>
      <c r="G68"/>
      <c r="H68" s="59"/>
      <c r="I68" s="59"/>
      <c r="J68" s="60"/>
      <c r="K68" s="60"/>
      <c r="L68" s="60"/>
    </row>
    <row r="69" spans="2:12" ht="13.5">
      <c r="B69"/>
      <c r="C69"/>
      <c r="D69"/>
      <c r="E69"/>
      <c r="F69"/>
      <c r="G69"/>
      <c r="H69"/>
      <c r="I69"/>
      <c r="J69"/>
      <c r="K69"/>
      <c r="L69"/>
    </row>
    <row r="70" spans="2:12" ht="13.5">
      <c r="B70"/>
      <c r="C70"/>
      <c r="D70"/>
      <c r="E70"/>
      <c r="F70"/>
      <c r="G70"/>
      <c r="H70"/>
      <c r="I70"/>
      <c r="J70"/>
      <c r="K70"/>
      <c r="L70"/>
    </row>
    <row r="71" spans="2:12" ht="13.5">
      <c r="B71"/>
      <c r="C71"/>
      <c r="D71"/>
      <c r="E71"/>
      <c r="F71"/>
      <c r="G71"/>
      <c r="H71"/>
      <c r="I71"/>
      <c r="J71"/>
      <c r="K71"/>
      <c r="L71"/>
    </row>
    <row r="72" spans="2:12" ht="13.5">
      <c r="B72"/>
      <c r="C72"/>
      <c r="D72"/>
      <c r="E72"/>
      <c r="F72"/>
      <c r="G72"/>
      <c r="H72"/>
      <c r="I72"/>
      <c r="J72"/>
      <c r="K72"/>
      <c r="L72"/>
    </row>
    <row r="73" spans="2:12" ht="13.5">
      <c r="B73"/>
      <c r="C73"/>
      <c r="D73"/>
      <c r="E73"/>
      <c r="F73"/>
      <c r="G73"/>
      <c r="H73"/>
      <c r="I73"/>
      <c r="J73"/>
      <c r="K73"/>
      <c r="L73"/>
    </row>
    <row r="74" spans="2:12" ht="13.5">
      <c r="B74"/>
      <c r="C74"/>
      <c r="D74"/>
      <c r="E74"/>
      <c r="F74"/>
      <c r="G74"/>
      <c r="H74"/>
      <c r="I74"/>
      <c r="J74"/>
      <c r="K74"/>
      <c r="L74"/>
    </row>
    <row r="75" ht="13.5">
      <c r="K75"/>
    </row>
    <row r="76" ht="13.5">
      <c r="L76"/>
    </row>
    <row r="77" ht="13.5">
      <c r="M77"/>
    </row>
    <row r="78" ht="13.5">
      <c r="N78"/>
    </row>
    <row r="105" spans="2:14" ht="13.5">
      <c r="B105">
        <v>0</v>
      </c>
      <c r="C105">
        <v>0</v>
      </c>
      <c r="D105">
        <v>0</v>
      </c>
      <c r="E105">
        <v>0</v>
      </c>
      <c r="F105">
        <v>0</v>
      </c>
      <c r="G105">
        <v>0</v>
      </c>
      <c r="H105">
        <v>0</v>
      </c>
      <c r="I105">
        <v>0</v>
      </c>
      <c r="J105">
        <v>0</v>
      </c>
      <c r="K105">
        <v>0</v>
      </c>
      <c r="L105">
        <v>0</v>
      </c>
      <c r="M105">
        <v>0</v>
      </c>
      <c r="N105">
        <v>0</v>
      </c>
    </row>
    <row r="107" spans="2:14" ht="13.5">
      <c r="B107">
        <v>0</v>
      </c>
      <c r="C107">
        <v>0</v>
      </c>
      <c r="D107">
        <v>0</v>
      </c>
      <c r="E107">
        <v>0</v>
      </c>
      <c r="F107">
        <v>0</v>
      </c>
      <c r="G107">
        <v>0</v>
      </c>
      <c r="H107">
        <v>0</v>
      </c>
      <c r="I107">
        <v>0</v>
      </c>
      <c r="J107">
        <v>0</v>
      </c>
      <c r="K107">
        <v>0</v>
      </c>
      <c r="L107">
        <v>0</v>
      </c>
      <c r="M107">
        <v>0</v>
      </c>
      <c r="N107">
        <v>0</v>
      </c>
    </row>
  </sheetData>
  <sheetProtection/>
  <mergeCells count="6">
    <mergeCell ref="A1:O1"/>
    <mergeCell ref="A2:O2"/>
    <mergeCell ref="A4:A6"/>
    <mergeCell ref="B4:N4"/>
    <mergeCell ref="O4:O6"/>
    <mergeCell ref="A65:N65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2022-01-03T18:03:44Z</dcterms:modified>
  <cp:category/>
  <cp:version/>
  <cp:contentType/>
  <cp:contentStatus/>
</cp:coreProperties>
</file>