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<sst xmlns="http://schemas.openxmlformats.org/spreadsheetml/2006/main" count="81" uniqueCount="78">
  <si>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</si>
  <si>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</si>
  <si>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</si>
  <si>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</si>
  <si>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</si>
  <si>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</si>
  <si>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</si>
  <si>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</si>
  <si>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</si>
  <si>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</si>
  <si>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</si>
  <si>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</si>
  <si>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</si>
  <si>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</si>
  <si>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</si>
  <si>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</si>
  <si>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</si>
  <si>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</si>
  <si>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</si>
  <si>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</si>
  <si>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</si>
  <si>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</si>
  <si>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</si>
  <si>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</si>
  <si>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</si>
  <si>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</si>
  <si>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</si>
  <si>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</si>
  <si>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</si>
  <si>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</si>
  <si>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</si>
  <si>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</si>
  <si>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</si>
  <si>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</si>
  <si>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</si>
  <si>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</si>
  <si>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</si>
  <si>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</si>
  <si>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</si>
  <si>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</si>
  <si>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</si>
  <si>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</si>
  <si>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</si>
  <si>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</si>
  <si>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</si>
  <si>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</si>
  <si>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</si>
  <si>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</si>
  <si>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</si>
  <si>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</si>
  <si>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</si>
  <si>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</si>
  <si>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</si>
  <si>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</si>
  <si>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</si>
  <si>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</si>
  <si>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</si>
  <si>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</si>
  <si>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</si>
  <si>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</si>
  <si>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</si>
  <si>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</si>
  <si>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</si>
  <si>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</si>
  <si>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</si>
  <si>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</si>
  <si>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</si>
  <si>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</si>
  <si>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</si>
  <si>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</si>
  <si>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</si>
  <si>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</si>
  <si>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</si>
  <si>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23/12/21 - VENCIMENTO 30/12/21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</si>
  <si>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</si>
  <si>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</si>
  <si>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</si>
  <si>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 Remuneração ARLA e rede da madrugada, mês de novembro/21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</si>
</sst>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344450</v>
      </c>
      <c r="C7" s="9">
        <f t="shared" si="0"/>
        <v>238121</v>
      </c>
      <c r="D7" s="9">
        <f t="shared" si="0"/>
        <v>251114</v>
      </c>
      <c r="E7" s="9">
        <f t="shared" si="0"/>
        <v>52173</v>
      </c>
      <c r="F7" s="9">
        <f t="shared" si="0"/>
        <v>191681</v>
      </c>
      <c r="G7" s="9">
        <f t="shared" si="0"/>
        <v>301643</v>
      </c>
      <c r="H7" s="9">
        <f t="shared" si="0"/>
        <v>37480</v>
      </c>
      <c r="I7" s="9">
        <f t="shared" si="0"/>
        <v>220082</v>
      </c>
      <c r="J7" s="9">
        <f t="shared" si="0"/>
        <v>207004</v>
      </c>
      <c r="K7" s="9">
        <f t="shared" si="0"/>
        <v>309763</v>
      </c>
      <c r="L7" s="9">
        <f t="shared" si="0"/>
        <v>221601</v>
      </c>
      <c r="M7" s="9">
        <f t="shared" si="0"/>
        <v>107276</v>
      </c>
      <c r="N7" s="9">
        <f t="shared" si="0"/>
        <v>62076</v>
      </c>
      <c r="O7" s="9">
        <f t="shared" si="0"/>
        <v>2544464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21093</v>
      </c>
      <c r="C8" s="11">
        <f t="shared" si="1"/>
        <v>20600</v>
      </c>
      <c r="D8" s="11">
        <f t="shared" si="1"/>
        <v>17213</v>
      </c>
      <c r="E8" s="11">
        <f t="shared" si="1"/>
        <v>3473</v>
      </c>
      <c r="F8" s="11">
        <f t="shared" si="1"/>
        <v>12298</v>
      </c>
      <c r="G8" s="11">
        <f t="shared" si="1"/>
        <v>17445</v>
      </c>
      <c r="H8" s="11">
        <f t="shared" si="1"/>
        <v>2841</v>
      </c>
      <c r="I8" s="11">
        <f t="shared" si="1"/>
        <v>19787</v>
      </c>
      <c r="J8" s="11">
        <f t="shared" si="1"/>
        <v>15103</v>
      </c>
      <c r="K8" s="11">
        <f t="shared" si="1"/>
        <v>14422</v>
      </c>
      <c r="L8" s="11">
        <f t="shared" si="1"/>
        <v>10751</v>
      </c>
      <c r="M8" s="11">
        <f t="shared" si="1"/>
        <v>5876</v>
      </c>
      <c r="N8" s="11">
        <f t="shared" si="1"/>
        <v>5130</v>
      </c>
      <c r="O8" s="11">
        <f t="shared" si="1"/>
        <v>166032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21093</v>
      </c>
      <c r="C9" s="11">
        <v>20600</v>
      </c>
      <c r="D9" s="11">
        <v>17213</v>
      </c>
      <c r="E9" s="11">
        <v>3473</v>
      </c>
      <c r="F9" s="11">
        <v>12298</v>
      </c>
      <c r="G9" s="11">
        <v>17445</v>
      </c>
      <c r="H9" s="11">
        <v>2841</v>
      </c>
      <c r="I9" s="11">
        <v>19784</v>
      </c>
      <c r="J9" s="11">
        <v>15103</v>
      </c>
      <c r="K9" s="11">
        <v>14409</v>
      </c>
      <c r="L9" s="11">
        <v>10751</v>
      </c>
      <c r="M9" s="11">
        <v>5871</v>
      </c>
      <c r="N9" s="11">
        <v>5123</v>
      </c>
      <c r="O9" s="11">
        <f>SUM(B9:N9)</f>
        <v>166004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13</v>
      </c>
      <c r="L10" s="13">
        <v>0</v>
      </c>
      <c r="M10" s="13">
        <v>5</v>
      </c>
      <c r="N10" s="13">
        <v>7</v>
      </c>
      <c r="O10" s="11">
        <f>SUM(B10:N10)</f>
        <v>28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323357</v>
      </c>
      <c r="C11" s="13">
        <v>217521</v>
      </c>
      <c r="D11" s="13">
        <v>233901</v>
      </c>
      <c r="E11" s="13">
        <v>48700</v>
      </c>
      <c r="F11" s="13">
        <v>179383</v>
      </c>
      <c r="G11" s="13">
        <v>284198</v>
      </c>
      <c r="H11" s="13">
        <v>34639</v>
      </c>
      <c r="I11" s="13">
        <v>200295</v>
      </c>
      <c r="J11" s="13">
        <v>191901</v>
      </c>
      <c r="K11" s="13">
        <v>295341</v>
      </c>
      <c r="L11" s="13">
        <v>210850</v>
      </c>
      <c r="M11" s="13">
        <v>101400</v>
      </c>
      <c r="N11" s="13">
        <v>56946</v>
      </c>
      <c r="O11" s="11">
        <f>SUM(B11:N11)</f>
        <v>2378432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1.280441351996504</v>
      </c>
      <c r="C15" s="19">
        <v>1.322135525609696</v>
      </c>
      <c r="D15" s="19">
        <v>1.246994869850205</v>
      </c>
      <c r="E15" s="19">
        <v>1.025899000089378</v>
      </c>
      <c r="F15" s="19">
        <v>1.512576209346538</v>
      </c>
      <c r="G15" s="19">
        <v>1.639731539521181</v>
      </c>
      <c r="H15" s="19">
        <v>1.88416387091581</v>
      </c>
      <c r="I15" s="19">
        <v>1.402205417553778</v>
      </c>
      <c r="J15" s="19">
        <v>1.334662032454265</v>
      </c>
      <c r="K15" s="19">
        <v>1.24373784176338</v>
      </c>
      <c r="L15" s="19">
        <v>1.360814045418514</v>
      </c>
      <c r="M15" s="19">
        <v>1.365766919787299</v>
      </c>
      <c r="N15" s="19">
        <v>1.39903125011425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1078190.04</v>
      </c>
      <c r="C17" s="24">
        <f aca="true" t="shared" si="2" ref="C17:N17">C18+C19+C20+C21+C22+C23+C24+C25</f>
        <v>777488.59</v>
      </c>
      <c r="D17" s="24">
        <f t="shared" si="2"/>
        <v>674281.25</v>
      </c>
      <c r="E17" s="24">
        <f t="shared" si="2"/>
        <v>200458.00000000003</v>
      </c>
      <c r="F17" s="24">
        <f t="shared" si="2"/>
        <v>724149.38</v>
      </c>
      <c r="G17" s="24">
        <f t="shared" si="2"/>
        <v>1022770.3099999999</v>
      </c>
      <c r="H17" s="24">
        <f t="shared" si="2"/>
        <v>192709.9</v>
      </c>
      <c r="I17" s="24">
        <f t="shared" si="2"/>
        <v>765258.4199999999</v>
      </c>
      <c r="J17" s="24">
        <f t="shared" si="2"/>
        <v>679632.6999999998</v>
      </c>
      <c r="K17" s="24">
        <f t="shared" si="2"/>
        <v>909985.2699999999</v>
      </c>
      <c r="L17" s="24">
        <f t="shared" si="2"/>
        <v>815490.98</v>
      </c>
      <c r="M17" s="24">
        <f t="shared" si="2"/>
        <v>458210.14999999997</v>
      </c>
      <c r="N17" s="24">
        <f t="shared" si="2"/>
        <v>241747.55</v>
      </c>
      <c r="O17" s="24">
        <f>O18+O19+O20+O21+O22+O23+O24+O25</f>
        <v>8540372.54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767331.27</v>
      </c>
      <c r="C18" s="30">
        <f t="shared" si="3"/>
        <v>547987.86</v>
      </c>
      <c r="D18" s="30">
        <f t="shared" si="3"/>
        <v>506798.27</v>
      </c>
      <c r="E18" s="30">
        <f t="shared" si="3"/>
        <v>179882.07</v>
      </c>
      <c r="F18" s="30">
        <f t="shared" si="3"/>
        <v>448399.36</v>
      </c>
      <c r="G18" s="30">
        <f t="shared" si="3"/>
        <v>580572.28</v>
      </c>
      <c r="H18" s="30">
        <f t="shared" si="3"/>
        <v>96855.82</v>
      </c>
      <c r="I18" s="30">
        <f t="shared" si="3"/>
        <v>502909.38</v>
      </c>
      <c r="J18" s="30">
        <f t="shared" si="3"/>
        <v>475757.29</v>
      </c>
      <c r="K18" s="30">
        <f t="shared" si="3"/>
        <v>672960.12</v>
      </c>
      <c r="L18" s="30">
        <f t="shared" si="3"/>
        <v>548152.23</v>
      </c>
      <c r="M18" s="30">
        <f t="shared" si="3"/>
        <v>306208.61</v>
      </c>
      <c r="N18" s="30">
        <f t="shared" si="3"/>
        <v>160050.55</v>
      </c>
      <c r="O18" s="30">
        <f aca="true" t="shared" si="4" ref="O18:O25">SUM(B18:N18)</f>
        <v>5793865.109999999</v>
      </c>
    </row>
    <row r="19" spans="1:23" ht="18.75" customHeight="1">
      <c r="A19" s="26" t="s">
        <v>35</v>
      </c>
      <c r="B19" s="30">
        <f>IF(B15&lt;&gt;0,ROUND((B15-1)*B18,2),0)</f>
        <v>215191.42</v>
      </c>
      <c r="C19" s="30">
        <f aca="true" t="shared" si="5" ref="C19:N19">IF(C15&lt;&gt;0,ROUND((C15-1)*C18,2),0)</f>
        <v>176526.36</v>
      </c>
      <c r="D19" s="30">
        <f t="shared" si="5"/>
        <v>125176.57</v>
      </c>
      <c r="E19" s="30">
        <f t="shared" si="5"/>
        <v>4658.77</v>
      </c>
      <c r="F19" s="30">
        <f t="shared" si="5"/>
        <v>229838.84</v>
      </c>
      <c r="G19" s="30">
        <f t="shared" si="5"/>
        <v>371410.4</v>
      </c>
      <c r="H19" s="30">
        <f t="shared" si="5"/>
        <v>85636.42</v>
      </c>
      <c r="I19" s="30">
        <f t="shared" si="5"/>
        <v>202272.88</v>
      </c>
      <c r="J19" s="30">
        <f t="shared" si="5"/>
        <v>159217.9</v>
      </c>
      <c r="K19" s="30">
        <f t="shared" si="5"/>
        <v>164025.85</v>
      </c>
      <c r="L19" s="30">
        <f t="shared" si="5"/>
        <v>197781.02</v>
      </c>
      <c r="M19" s="30">
        <f t="shared" si="5"/>
        <v>112000.98</v>
      </c>
      <c r="N19" s="30">
        <f t="shared" si="5"/>
        <v>63865.17</v>
      </c>
      <c r="O19" s="30">
        <f t="shared" si="4"/>
        <v>2107602.58</v>
      </c>
      <c r="W19" s="62"/>
    </row>
    <row r="20" spans="1:15" ht="18.75" customHeight="1">
      <c r="A20" s="26" t="s">
        <v>36</v>
      </c>
      <c r="B20" s="30">
        <v>43298.99</v>
      </c>
      <c r="C20" s="30">
        <v>30434.64</v>
      </c>
      <c r="D20" s="30">
        <v>18460.49</v>
      </c>
      <c r="E20" s="30">
        <v>7251.14</v>
      </c>
      <c r="F20" s="30">
        <v>22059.29</v>
      </c>
      <c r="G20" s="30">
        <v>34557.82</v>
      </c>
      <c r="H20" s="30">
        <v>3588.72</v>
      </c>
      <c r="I20" s="30">
        <v>23778.2</v>
      </c>
      <c r="J20" s="30">
        <v>24417.33</v>
      </c>
      <c r="K20" s="30">
        <v>37459.24</v>
      </c>
      <c r="L20" s="30">
        <v>34188.47</v>
      </c>
      <c r="M20" s="30">
        <v>14526.21</v>
      </c>
      <c r="N20" s="30">
        <v>9417.39</v>
      </c>
      <c r="O20" s="30">
        <f t="shared" si="4"/>
        <v>303437.9300000001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-142.13</v>
      </c>
      <c r="C22" s="30">
        <v>0</v>
      </c>
      <c r="D22" s="30">
        <v>-3253.29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-1777.81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-7014.68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49828.03</v>
      </c>
      <c r="C25" s="30">
        <v>19857.27</v>
      </c>
      <c r="D25" s="30">
        <v>25757.98</v>
      </c>
      <c r="E25" s="30">
        <v>7324.79</v>
      </c>
      <c r="F25" s="30">
        <v>22652.79</v>
      </c>
      <c r="G25" s="30">
        <v>34888.58</v>
      </c>
      <c r="H25" s="30">
        <v>6987.03</v>
      </c>
      <c r="I25" s="30">
        <v>34956.73</v>
      </c>
      <c r="J25" s="30">
        <v>20676.76</v>
      </c>
      <c r="K25" s="30">
        <v>34198.83</v>
      </c>
      <c r="L25" s="30">
        <v>34028.03</v>
      </c>
      <c r="M25" s="30">
        <v>24133.12</v>
      </c>
      <c r="N25" s="30">
        <v>7073.21</v>
      </c>
      <c r="O25" s="30">
        <f t="shared" si="4"/>
        <v>322363.1500000001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-22659.14</v>
      </c>
      <c r="C27" s="30">
        <f>+C28+C30+C43+C44+C47-C48</f>
        <v>-36962.63999999999</v>
      </c>
      <c r="D27" s="30">
        <f t="shared" si="6"/>
        <v>-68129.57999999999</v>
      </c>
      <c r="E27" s="30">
        <f t="shared" si="6"/>
        <v>-3856.1900000000005</v>
      </c>
      <c r="F27" s="30">
        <f t="shared" si="6"/>
        <v>-29929.639999999996</v>
      </c>
      <c r="G27" s="30">
        <f t="shared" si="6"/>
        <v>-24959.359999999993</v>
      </c>
      <c r="H27" s="30">
        <f t="shared" si="6"/>
        <v>-22259.93</v>
      </c>
      <c r="I27" s="30">
        <f t="shared" si="6"/>
        <v>-61829.37000000001</v>
      </c>
      <c r="J27" s="30">
        <f t="shared" si="6"/>
        <v>-47893.38</v>
      </c>
      <c r="K27" s="30">
        <f t="shared" si="6"/>
        <v>-46138.479999999996</v>
      </c>
      <c r="L27" s="30">
        <f t="shared" si="6"/>
        <v>-13450.270000000004</v>
      </c>
      <c r="M27" s="30">
        <f t="shared" si="6"/>
        <v>694.3100000000013</v>
      </c>
      <c r="N27" s="30">
        <f t="shared" si="6"/>
        <v>-11562.030000000002</v>
      </c>
      <c r="O27" s="30">
        <f t="shared" si="6"/>
        <v>-388935.69999999995</v>
      </c>
    </row>
    <row r="28" spans="1:15" ht="18.75" customHeight="1">
      <c r="A28" s="26" t="s">
        <v>40</v>
      </c>
      <c r="B28" s="31">
        <f>+B29</f>
        <v>-92809.2</v>
      </c>
      <c r="C28" s="31">
        <f>+C29</f>
        <v>-90640</v>
      </c>
      <c r="D28" s="31">
        <f aca="true" t="shared" si="7" ref="D28:O28">+D29</f>
        <v>-75737.2</v>
      </c>
      <c r="E28" s="31">
        <f t="shared" si="7"/>
        <v>-15281.2</v>
      </c>
      <c r="F28" s="31">
        <f t="shared" si="7"/>
        <v>-54111.2</v>
      </c>
      <c r="G28" s="31">
        <f t="shared" si="7"/>
        <v>-76758</v>
      </c>
      <c r="H28" s="31">
        <f t="shared" si="7"/>
        <v>-12500.4</v>
      </c>
      <c r="I28" s="31">
        <f t="shared" si="7"/>
        <v>-87049.6</v>
      </c>
      <c r="J28" s="31">
        <f t="shared" si="7"/>
        <v>-66453.2</v>
      </c>
      <c r="K28" s="31">
        <f t="shared" si="7"/>
        <v>-63399.6</v>
      </c>
      <c r="L28" s="31">
        <f t="shared" si="7"/>
        <v>-47304.4</v>
      </c>
      <c r="M28" s="31">
        <f t="shared" si="7"/>
        <v>-25832.4</v>
      </c>
      <c r="N28" s="31">
        <f t="shared" si="7"/>
        <v>-22541.2</v>
      </c>
      <c r="O28" s="31">
        <f t="shared" si="7"/>
        <v>-730417.6</v>
      </c>
    </row>
    <row r="29" spans="1:26" ht="18.75" customHeight="1">
      <c r="A29" s="27" t="s">
        <v>41</v>
      </c>
      <c r="B29" s="16">
        <f>ROUND((-B9)*$G$3,2)</f>
        <v>-92809.2</v>
      </c>
      <c r="C29" s="16">
        <f aca="true" t="shared" si="8" ref="C29:N29">ROUND((-C9)*$G$3,2)</f>
        <v>-90640</v>
      </c>
      <c r="D29" s="16">
        <f t="shared" si="8"/>
        <v>-75737.2</v>
      </c>
      <c r="E29" s="16">
        <f t="shared" si="8"/>
        <v>-15281.2</v>
      </c>
      <c r="F29" s="16">
        <f t="shared" si="8"/>
        <v>-54111.2</v>
      </c>
      <c r="G29" s="16">
        <f t="shared" si="8"/>
        <v>-76758</v>
      </c>
      <c r="H29" s="16">
        <f t="shared" si="8"/>
        <v>-12500.4</v>
      </c>
      <c r="I29" s="16">
        <f t="shared" si="8"/>
        <v>-87049.6</v>
      </c>
      <c r="J29" s="16">
        <f t="shared" si="8"/>
        <v>-66453.2</v>
      </c>
      <c r="K29" s="16">
        <f t="shared" si="8"/>
        <v>-63399.6</v>
      </c>
      <c r="L29" s="16">
        <f t="shared" si="8"/>
        <v>-47304.4</v>
      </c>
      <c r="M29" s="16">
        <f t="shared" si="8"/>
        <v>-25832.4</v>
      </c>
      <c r="N29" s="16">
        <f t="shared" si="8"/>
        <v>-22541.2</v>
      </c>
      <c r="O29" s="32">
        <f aca="true" t="shared" si="9" ref="O29:O48">SUM(B29:N29)</f>
        <v>-730417.6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-4625</v>
      </c>
      <c r="C30" s="31">
        <f aca="true" t="shared" si="10" ref="C30:O30">SUM(C31:C41)</f>
        <v>-3407.9000000000005</v>
      </c>
      <c r="D30" s="31">
        <f t="shared" si="10"/>
        <v>-2910.48</v>
      </c>
      <c r="E30" s="31">
        <f t="shared" si="10"/>
        <v>-867.8500000000001</v>
      </c>
      <c r="F30" s="31">
        <f t="shared" si="10"/>
        <v>-3153.8900000000003</v>
      </c>
      <c r="G30" s="31">
        <f t="shared" si="10"/>
        <v>-4445.09</v>
      </c>
      <c r="H30" s="31">
        <f t="shared" si="10"/>
        <v>-10122.24</v>
      </c>
      <c r="I30" s="31">
        <f t="shared" si="10"/>
        <v>-3280.89</v>
      </c>
      <c r="J30" s="31">
        <f t="shared" si="10"/>
        <v>-2963.3900000000003</v>
      </c>
      <c r="K30" s="31">
        <f t="shared" si="10"/>
        <v>-3937.0800000000004</v>
      </c>
      <c r="L30" s="31">
        <f t="shared" si="10"/>
        <v>-3513.7300000000005</v>
      </c>
      <c r="M30" s="31">
        <f t="shared" si="10"/>
        <v>-1947.37</v>
      </c>
      <c r="N30" s="31">
        <f t="shared" si="10"/>
        <v>-1058.38</v>
      </c>
      <c r="O30" s="31">
        <f t="shared" si="10"/>
        <v>-46233.28999999999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-9286.14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-9286.14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-5639.12</v>
      </c>
      <c r="C39" s="33">
        <v>-4155.14</v>
      </c>
      <c r="D39" s="33">
        <v>-3548.65</v>
      </c>
      <c r="E39" s="33">
        <v>-1058.14</v>
      </c>
      <c r="F39" s="33">
        <v>-3845.44</v>
      </c>
      <c r="G39" s="33">
        <v>-5419.75</v>
      </c>
      <c r="H39" s="33">
        <v>-1019.43</v>
      </c>
      <c r="I39" s="33">
        <v>-4000.29</v>
      </c>
      <c r="J39" s="33">
        <v>-3613.17</v>
      </c>
      <c r="K39" s="33">
        <v>-4800.35</v>
      </c>
      <c r="L39" s="33">
        <v>-4284.18</v>
      </c>
      <c r="M39" s="33">
        <v>-2374.37</v>
      </c>
      <c r="N39" s="33">
        <v>-1290.42</v>
      </c>
      <c r="O39" s="33">
        <f t="shared" si="9"/>
        <v>-45048.45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1014.12</v>
      </c>
      <c r="C41" s="33">
        <v>747.24</v>
      </c>
      <c r="D41" s="33">
        <v>638.17</v>
      </c>
      <c r="E41" s="33">
        <v>190.29</v>
      </c>
      <c r="F41" s="33">
        <v>691.55</v>
      </c>
      <c r="G41" s="33">
        <v>974.66</v>
      </c>
      <c r="H41" s="33">
        <v>183.33</v>
      </c>
      <c r="I41" s="33">
        <v>719.4</v>
      </c>
      <c r="J41" s="33">
        <v>649.78</v>
      </c>
      <c r="K41" s="33">
        <v>863.27</v>
      </c>
      <c r="L41" s="33">
        <v>770.45</v>
      </c>
      <c r="M41" s="33">
        <v>427</v>
      </c>
      <c r="N41" s="33">
        <v>232.04</v>
      </c>
      <c r="O41" s="33">
        <v>8101.299999999999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76</v>
      </c>
      <c r="B43" s="35">
        <v>74775.06</v>
      </c>
      <c r="C43" s="35">
        <v>57085.26</v>
      </c>
      <c r="D43" s="35">
        <f>13760.72-3242.62</f>
        <v>10518.099999999999</v>
      </c>
      <c r="E43" s="35">
        <v>12292.86</v>
      </c>
      <c r="F43" s="35">
        <v>27335.45</v>
      </c>
      <c r="G43" s="35">
        <v>56243.73</v>
      </c>
      <c r="H43" s="35">
        <f>1291.32-928.61</f>
        <v>362.7099999999999</v>
      </c>
      <c r="I43" s="35">
        <v>28501.12</v>
      </c>
      <c r="J43" s="35">
        <v>21523.21</v>
      </c>
      <c r="K43" s="35">
        <v>21198.2</v>
      </c>
      <c r="L43" s="35">
        <v>37367.86</v>
      </c>
      <c r="M43" s="35">
        <v>28474.08</v>
      </c>
      <c r="N43" s="35">
        <v>12037.55</v>
      </c>
      <c r="O43" s="33">
        <f t="shared" si="9"/>
        <v>387715.19000000006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53</v>
      </c>
      <c r="B46" s="36">
        <f aca="true" t="shared" si="11" ref="B46:N46">+B17+B27</f>
        <v>1055530.9000000001</v>
      </c>
      <c r="C46" s="36">
        <f t="shared" si="11"/>
        <v>740525.95</v>
      </c>
      <c r="D46" s="36">
        <f t="shared" si="11"/>
        <v>606151.67</v>
      </c>
      <c r="E46" s="36">
        <f t="shared" si="11"/>
        <v>196601.81000000003</v>
      </c>
      <c r="F46" s="36">
        <f t="shared" si="11"/>
        <v>694219.74</v>
      </c>
      <c r="G46" s="36">
        <f t="shared" si="11"/>
        <v>997810.95</v>
      </c>
      <c r="H46" s="36">
        <f t="shared" si="11"/>
        <v>170449.97</v>
      </c>
      <c r="I46" s="36">
        <f t="shared" si="11"/>
        <v>703429.0499999999</v>
      </c>
      <c r="J46" s="36">
        <f t="shared" si="11"/>
        <v>631739.3199999998</v>
      </c>
      <c r="K46" s="36">
        <f t="shared" si="11"/>
        <v>863846.7899999999</v>
      </c>
      <c r="L46" s="36">
        <f t="shared" si="11"/>
        <v>802040.71</v>
      </c>
      <c r="M46" s="36">
        <f t="shared" si="11"/>
        <v>458904.45999999996</v>
      </c>
      <c r="N46" s="36">
        <f t="shared" si="11"/>
        <v>230185.52</v>
      </c>
      <c r="O46" s="36">
        <f>SUM(B46:N46)</f>
        <v>8151436.839999999</v>
      </c>
      <c r="P46"/>
      <c r="Q46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 s="43"/>
      <c r="R47"/>
      <c r="S47"/>
    </row>
    <row r="48" spans="1:19" ht="18.75" customHeight="1">
      <c r="A48" s="37" t="s">
        <v>55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0</v>
      </c>
      <c r="P48"/>
      <c r="Q48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56</v>
      </c>
      <c r="B52" s="51">
        <f aca="true" t="shared" si="12" ref="B52:O52">SUM(B53:B63)</f>
        <v>1055530.89</v>
      </c>
      <c r="C52" s="51">
        <f t="shared" si="12"/>
        <v>740525.94</v>
      </c>
      <c r="D52" s="51">
        <f t="shared" si="12"/>
        <v>606151.68</v>
      </c>
      <c r="E52" s="51">
        <f t="shared" si="12"/>
        <v>196601.81</v>
      </c>
      <c r="F52" s="51">
        <f t="shared" si="12"/>
        <v>694219.75</v>
      </c>
      <c r="G52" s="51">
        <f t="shared" si="12"/>
        <v>997810.95</v>
      </c>
      <c r="H52" s="51">
        <f t="shared" si="12"/>
        <v>170449.96</v>
      </c>
      <c r="I52" s="51">
        <f t="shared" si="12"/>
        <v>703429.05</v>
      </c>
      <c r="J52" s="51">
        <f t="shared" si="12"/>
        <v>631739.33</v>
      </c>
      <c r="K52" s="51">
        <f t="shared" si="12"/>
        <v>863846.79</v>
      </c>
      <c r="L52" s="51">
        <f t="shared" si="12"/>
        <v>802040.72</v>
      </c>
      <c r="M52" s="51">
        <f t="shared" si="12"/>
        <v>458904.47</v>
      </c>
      <c r="N52" s="51">
        <f t="shared" si="12"/>
        <v>230185.52</v>
      </c>
      <c r="O52" s="36">
        <f t="shared" si="12"/>
        <v>8151436.859999999</v>
      </c>
      <c r="Q52"/>
    </row>
    <row r="53" spans="1:18" ht="18.75" customHeight="1">
      <c r="A53" s="26" t="s">
        <v>57</v>
      </c>
      <c r="B53" s="51">
        <v>862637.09</v>
      </c>
      <c r="C53" s="51">
        <v>527568.34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1390205.43</v>
      </c>
      <c r="P53"/>
      <c r="Q53"/>
      <c r="R53" s="43"/>
    </row>
    <row r="54" spans="1:16" ht="18.75" customHeight="1">
      <c r="A54" s="26" t="s">
        <v>58</v>
      </c>
      <c r="B54" s="51">
        <v>192893.8</v>
      </c>
      <c r="C54" s="51">
        <v>212957.6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405851.4</v>
      </c>
      <c r="P54"/>
    </row>
    <row r="55" spans="1:17" ht="18.75" customHeight="1">
      <c r="A55" s="26" t="s">
        <v>59</v>
      </c>
      <c r="B55" s="52">
        <v>0</v>
      </c>
      <c r="C55" s="52">
        <v>0</v>
      </c>
      <c r="D55" s="31">
        <v>606151.68</v>
      </c>
      <c r="E55" s="52">
        <v>0</v>
      </c>
      <c r="F55" s="52">
        <v>0</v>
      </c>
      <c r="G55" s="52">
        <v>0</v>
      </c>
      <c r="H55" s="51">
        <v>170449.96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776601.64</v>
      </c>
      <c r="Q55"/>
    </row>
    <row r="56" spans="1:18" ht="18.75" customHeight="1">
      <c r="A56" s="26" t="s">
        <v>60</v>
      </c>
      <c r="B56" s="52">
        <v>0</v>
      </c>
      <c r="C56" s="52">
        <v>0</v>
      </c>
      <c r="D56" s="52">
        <v>0</v>
      </c>
      <c r="E56" s="31">
        <v>196601.81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196601.81</v>
      </c>
      <c r="R56"/>
    </row>
    <row r="57" spans="1:19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31">
        <v>694219.75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694219.75</v>
      </c>
      <c r="S57"/>
    </row>
    <row r="58" spans="1:20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997810.95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997810.95</v>
      </c>
      <c r="T58"/>
    </row>
    <row r="59" spans="1:21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703429.05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703429.05</v>
      </c>
      <c r="U59"/>
    </row>
    <row r="60" spans="1:22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631739.33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631739.33</v>
      </c>
      <c r="V60"/>
    </row>
    <row r="61" spans="1:23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863846.79</v>
      </c>
      <c r="L61" s="31">
        <v>802040.72</v>
      </c>
      <c r="M61" s="52">
        <v>0</v>
      </c>
      <c r="N61" s="52">
        <v>0</v>
      </c>
      <c r="O61" s="36">
        <f t="shared" si="13"/>
        <v>1665887.51</v>
      </c>
      <c r="P61"/>
      <c r="W61"/>
    </row>
    <row r="62" spans="1:25" ht="18.75" customHeight="1">
      <c r="A62" s="26" t="s">
        <v>66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458904.47</v>
      </c>
      <c r="N62" s="52">
        <v>0</v>
      </c>
      <c r="O62" s="36">
        <f t="shared" si="13"/>
        <v>458904.47</v>
      </c>
      <c r="R62"/>
      <c r="Y62"/>
    </row>
    <row r="63" spans="1:26" ht="18.75" customHeight="1">
      <c r="A63" s="38" t="s">
        <v>67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230185.52</v>
      </c>
      <c r="O63" s="55">
        <f t="shared" si="13"/>
        <v>230185.52</v>
      </c>
      <c r="P63"/>
      <c r="S63"/>
      <c r="Z63"/>
    </row>
    <row r="64" spans="1:12" ht="21" customHeight="1">
      <c r="A64" s="56" t="s">
        <v>77</v>
      </c>
      <c r="B64" s="57"/>
      <c r="C64" s="57"/>
      <c r="D64"/>
      <c r="E64"/>
      <c r="F64"/>
      <c r="G64"/>
      <c r="H64" s="58"/>
      <c r="I64" s="58"/>
      <c r="J64"/>
      <c r="K64"/>
      <c r="L64"/>
    </row>
    <row r="65" spans="1:14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2" ht="13.5">
      <c r="B66" s="57"/>
      <c r="C66" s="57"/>
      <c r="D66"/>
      <c r="E66"/>
      <c r="F66"/>
      <c r="G66"/>
      <c r="H66" s="58"/>
      <c r="I66" s="58"/>
      <c r="J66"/>
      <c r="K66"/>
      <c r="L66"/>
    </row>
    <row r="67" spans="2:12" ht="13.5">
      <c r="B67" s="57"/>
      <c r="C67" s="5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 s="59"/>
      <c r="I68" s="59"/>
      <c r="J68" s="60"/>
      <c r="K68" s="60"/>
      <c r="L68" s="60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ht="13.5">
      <c r="K75"/>
    </row>
    <row r="76" ht="13.5">
      <c r="L76"/>
    </row>
    <row r="77" ht="13.5">
      <c r="M77"/>
    </row>
    <row r="78" ht="13.5">
      <c r="N78"/>
    </row>
    <row r="105" spans="2:14" ht="13.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heetProtection/>
  <mergeCells count="6">
    <mergeCell ref="A1:O1"/>
    <mergeCell ref="A2:O2"/>
    <mergeCell ref="A4:A6"/>
    <mergeCell ref="B4:N4"/>
    <mergeCell ref="O4:O6"/>
    <mergeCell ref="A65:N6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2021-12-29T18:39:41Z</dcterms:modified>
  <cp:category/>
  <cp:version/>
  <cp:contentType/>
  <cp:contentStatus/>
</cp:coreProperties>
</file>