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<sst xmlns="http://schemas.openxmlformats.org/spreadsheetml/2006/main" count="82" uniqueCount="79">
  <si>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</si>
  <si>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</si>
  <si>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</si>
  <si>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</si>
  <si>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</si>
  <si>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</si>
  <si>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</si>
  <si>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</si>
  <si>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</si>
  <si>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</si>
  <si>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</si>
  <si>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</si>
  <si>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</si>
  <si>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</si>
  <si>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</si>
  <si>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</si>
  <si>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</si>
  <si>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</si>
  <si>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</si>
  <si>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</si>
  <si>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</si>
  <si>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</si>
  <si>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</si>
  <si>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</si>
  <si>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</si>
  <si>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</si>
  <si>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</si>
  <si>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</si>
  <si>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</si>
  <si>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</si>
  <si>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</si>
  <si>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</si>
  <si>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</si>
  <si>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</si>
  <si>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</si>
  <si>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</si>
  <si>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</si>
  <si>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</si>
  <si>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</si>
  <si>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</si>
  <si>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</si>
  <si>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</si>
  <si>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</si>
  <si>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</si>
  <si>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</si>
  <si>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</si>
  <si>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</si>
  <si>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</si>
  <si>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</si>
  <si>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</si>
  <si>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</si>
  <si>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</si>
  <si>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</si>
  <si>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</si>
  <si>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</si>
  <si>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</si>
  <si>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</si>
  <si>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</si>
  <si>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</si>
  <si>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</si>
  <si>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</si>
  <si>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</si>
  <si>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</si>
  <si>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</si>
  <si>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</si>
  <si>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</si>
  <si>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</si>
  <si>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</si>
  <si>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</si>
  <si>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</si>
  <si>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</si>
  <si>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</si>
  <si>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22/12/21 - VENCIMENTO 29/12/21</t>
  </si>
  <si>
    <t>5.2.10. Maggi Adm. de Consórcios LTDA</t>
  </si>
  <si>
    <t>5.2.11. Amortização do Investimento</t>
  </si>
  <si>
    <t>5.3. Revisão de Remuneração pelo Transporte Coletivo(1)</t>
  </si>
  <si>
    <t>5.4. Revisão de Remuneração pelo Serviço Atende (2)</t>
  </si>
  <si>
    <t>Nota: (1) Revisões do período de 19/03 a 03/12/20, lotes D3 e D7.</t>
  </si>
  <si>
    <t xml:space="preserve">           (2) Revisão de remuneração do serviço atende, mês de novembro/21.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</si>
</sst>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showGridLines="0" tabSelected="1" zoomScale="70" zoomScaleNormal="7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353329</v>
      </c>
      <c r="C7" s="9">
        <f t="shared" si="0"/>
        <v>250687</v>
      </c>
      <c r="D7" s="9">
        <f t="shared" si="0"/>
        <v>259995</v>
      </c>
      <c r="E7" s="9">
        <f t="shared" si="0"/>
        <v>54000</v>
      </c>
      <c r="F7" s="9">
        <f t="shared" si="0"/>
        <v>181108</v>
      </c>
      <c r="G7" s="9">
        <f t="shared" si="0"/>
        <v>317704</v>
      </c>
      <c r="H7" s="9">
        <f t="shared" si="0"/>
        <v>39215</v>
      </c>
      <c r="I7" s="9">
        <f t="shared" si="0"/>
        <v>234531</v>
      </c>
      <c r="J7" s="9">
        <f t="shared" si="0"/>
        <v>213792</v>
      </c>
      <c r="K7" s="9">
        <f t="shared" si="0"/>
        <v>320269</v>
      </c>
      <c r="L7" s="9">
        <f t="shared" si="0"/>
        <v>228839</v>
      </c>
      <c r="M7" s="9">
        <f t="shared" si="0"/>
        <v>111806</v>
      </c>
      <c r="N7" s="9">
        <f t="shared" si="0"/>
        <v>64452</v>
      </c>
      <c r="O7" s="9">
        <f t="shared" si="0"/>
        <v>2629727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20280</v>
      </c>
      <c r="C8" s="11">
        <f t="shared" si="1"/>
        <v>20443</v>
      </c>
      <c r="D8" s="11">
        <f t="shared" si="1"/>
        <v>16399</v>
      </c>
      <c r="E8" s="11">
        <f t="shared" si="1"/>
        <v>3147</v>
      </c>
      <c r="F8" s="11">
        <f t="shared" si="1"/>
        <v>10590</v>
      </c>
      <c r="G8" s="11">
        <f t="shared" si="1"/>
        <v>16808</v>
      </c>
      <c r="H8" s="11">
        <f t="shared" si="1"/>
        <v>2861</v>
      </c>
      <c r="I8" s="11">
        <f t="shared" si="1"/>
        <v>19631</v>
      </c>
      <c r="J8" s="11">
        <f t="shared" si="1"/>
        <v>14861</v>
      </c>
      <c r="K8" s="11">
        <f t="shared" si="1"/>
        <v>13515</v>
      </c>
      <c r="L8" s="11">
        <f t="shared" si="1"/>
        <v>10422</v>
      </c>
      <c r="M8" s="11">
        <f t="shared" si="1"/>
        <v>5923</v>
      </c>
      <c r="N8" s="11">
        <f t="shared" si="1"/>
        <v>4973</v>
      </c>
      <c r="O8" s="11">
        <f t="shared" si="1"/>
        <v>159853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20280</v>
      </c>
      <c r="C9" s="11">
        <v>20443</v>
      </c>
      <c r="D9" s="11">
        <v>16399</v>
      </c>
      <c r="E9" s="11">
        <v>3147</v>
      </c>
      <c r="F9" s="11">
        <v>10590</v>
      </c>
      <c r="G9" s="11">
        <v>16808</v>
      </c>
      <c r="H9" s="11">
        <v>2861</v>
      </c>
      <c r="I9" s="11">
        <v>19628</v>
      </c>
      <c r="J9" s="11">
        <v>14861</v>
      </c>
      <c r="K9" s="11">
        <v>13503</v>
      </c>
      <c r="L9" s="11">
        <v>10422</v>
      </c>
      <c r="M9" s="11">
        <v>5917</v>
      </c>
      <c r="N9" s="11">
        <v>4965</v>
      </c>
      <c r="O9" s="11">
        <f>SUM(B9:N9)</f>
        <v>159824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12</v>
      </c>
      <c r="L10" s="13">
        <v>0</v>
      </c>
      <c r="M10" s="13">
        <v>6</v>
      </c>
      <c r="N10" s="13">
        <v>8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333049</v>
      </c>
      <c r="C11" s="13">
        <v>230244</v>
      </c>
      <c r="D11" s="13">
        <v>243596</v>
      </c>
      <c r="E11" s="13">
        <v>50853</v>
      </c>
      <c r="F11" s="13">
        <v>170518</v>
      </c>
      <c r="G11" s="13">
        <v>300896</v>
      </c>
      <c r="H11" s="13">
        <v>36354</v>
      </c>
      <c r="I11" s="13">
        <v>214900</v>
      </c>
      <c r="J11" s="13">
        <v>198931</v>
      </c>
      <c r="K11" s="13">
        <v>306754</v>
      </c>
      <c r="L11" s="13">
        <v>218417</v>
      </c>
      <c r="M11" s="13">
        <v>105883</v>
      </c>
      <c r="N11" s="13">
        <v>59479</v>
      </c>
      <c r="O11" s="11">
        <f>SUM(B11:N11)</f>
        <v>2469874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1.25272251279163</v>
      </c>
      <c r="C15" s="19">
        <v>1.282724819409219</v>
      </c>
      <c r="D15" s="19">
        <v>1.219119962604221</v>
      </c>
      <c r="E15" s="19">
        <v>1.006337135842782</v>
      </c>
      <c r="F15" s="19">
        <v>1.590670305683723</v>
      </c>
      <c r="G15" s="19">
        <v>1.580692448122979</v>
      </c>
      <c r="H15" s="19">
        <v>1.816418877772944</v>
      </c>
      <c r="I15" s="19">
        <v>1.353867037874198</v>
      </c>
      <c r="J15" s="19">
        <v>1.306921535709339</v>
      </c>
      <c r="K15" s="19">
        <v>1.21773782636593</v>
      </c>
      <c r="L15" s="19">
        <v>1.3227514504223</v>
      </c>
      <c r="M15" s="19">
        <v>1.32062654472511</v>
      </c>
      <c r="N15" s="19">
        <v>1.347363359972629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1081279.48</v>
      </c>
      <c r="C17" s="24">
        <f aca="true" t="shared" si="2" ref="C17:N17">C18+C19+C20+C21+C22+C23+C24+C25</f>
        <v>793238.1799999999</v>
      </c>
      <c r="D17" s="24">
        <f t="shared" si="2"/>
        <v>681905.75</v>
      </c>
      <c r="E17" s="24">
        <f t="shared" si="2"/>
        <v>203292.2</v>
      </c>
      <c r="F17" s="24">
        <f t="shared" si="2"/>
        <v>719601.8</v>
      </c>
      <c r="G17" s="24">
        <f t="shared" si="2"/>
        <v>1037749.58</v>
      </c>
      <c r="H17" s="24">
        <f t="shared" si="2"/>
        <v>194290.33</v>
      </c>
      <c r="I17" s="24">
        <f t="shared" si="2"/>
        <v>786599.0199999999</v>
      </c>
      <c r="J17" s="24">
        <f t="shared" si="2"/>
        <v>687098.83</v>
      </c>
      <c r="K17" s="24">
        <f t="shared" si="2"/>
        <v>920126.8799999999</v>
      </c>
      <c r="L17" s="24">
        <f t="shared" si="2"/>
        <v>817883.2800000001</v>
      </c>
      <c r="M17" s="24">
        <f t="shared" si="2"/>
        <v>461579.45999999996</v>
      </c>
      <c r="N17" s="24">
        <f t="shared" si="2"/>
        <v>241372.4</v>
      </c>
      <c r="O17" s="24">
        <f>O18+O19+O20+O21+O22+O23+O24+O25</f>
        <v>8626017.19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787111.01</v>
      </c>
      <c r="C18" s="30">
        <f t="shared" si="3"/>
        <v>576905.99</v>
      </c>
      <c r="D18" s="30">
        <f t="shared" si="3"/>
        <v>524721.91</v>
      </c>
      <c r="E18" s="30">
        <f t="shared" si="3"/>
        <v>186181.2</v>
      </c>
      <c r="F18" s="30">
        <f t="shared" si="3"/>
        <v>423665.94</v>
      </c>
      <c r="G18" s="30">
        <f t="shared" si="3"/>
        <v>611484.89</v>
      </c>
      <c r="H18" s="30">
        <f t="shared" si="3"/>
        <v>101339.4</v>
      </c>
      <c r="I18" s="30">
        <f t="shared" si="3"/>
        <v>535926.79</v>
      </c>
      <c r="J18" s="30">
        <f t="shared" si="3"/>
        <v>491358.15</v>
      </c>
      <c r="K18" s="30">
        <f t="shared" si="3"/>
        <v>695784.4</v>
      </c>
      <c r="L18" s="30">
        <f t="shared" si="3"/>
        <v>566056.15</v>
      </c>
      <c r="M18" s="30">
        <f t="shared" si="3"/>
        <v>319139.05</v>
      </c>
      <c r="N18" s="30">
        <f t="shared" si="3"/>
        <v>166176.59</v>
      </c>
      <c r="O18" s="30">
        <f aca="true" t="shared" si="4" ref="O18:O25">SUM(B18:N18)</f>
        <v>5985851.470000001</v>
      </c>
    </row>
    <row r="19" spans="1:23" ht="18.75" customHeight="1">
      <c r="A19" s="26" t="s">
        <v>35</v>
      </c>
      <c r="B19" s="30">
        <f>IF(B15&lt;&gt;0,ROUND((B15-1)*B18,2),0)</f>
        <v>198920.67</v>
      </c>
      <c r="C19" s="30">
        <f aca="true" t="shared" si="5" ref="C19:N19">IF(C15&lt;&gt;0,ROUND((C15-1)*C18,2),0)</f>
        <v>163105.64</v>
      </c>
      <c r="D19" s="30">
        <f t="shared" si="5"/>
        <v>114977.05</v>
      </c>
      <c r="E19" s="30">
        <f t="shared" si="5"/>
        <v>1179.86</v>
      </c>
      <c r="F19" s="30">
        <f t="shared" si="5"/>
        <v>250246.89</v>
      </c>
      <c r="G19" s="30">
        <f t="shared" si="5"/>
        <v>355084.66</v>
      </c>
      <c r="H19" s="30">
        <f t="shared" si="5"/>
        <v>82735.4</v>
      </c>
      <c r="I19" s="30">
        <f t="shared" si="5"/>
        <v>189646.83</v>
      </c>
      <c r="J19" s="30">
        <f t="shared" si="5"/>
        <v>150808.4</v>
      </c>
      <c r="K19" s="30">
        <f t="shared" si="5"/>
        <v>151498.58</v>
      </c>
      <c r="L19" s="30">
        <f t="shared" si="5"/>
        <v>182695.44</v>
      </c>
      <c r="M19" s="30">
        <f t="shared" si="5"/>
        <v>102324.45</v>
      </c>
      <c r="N19" s="30">
        <f t="shared" si="5"/>
        <v>57723.66</v>
      </c>
      <c r="O19" s="30">
        <f t="shared" si="4"/>
        <v>2000947.5299999998</v>
      </c>
      <c r="W19" s="60"/>
    </row>
    <row r="20" spans="1:15" ht="18.75" customHeight="1">
      <c r="A20" s="26" t="s">
        <v>36</v>
      </c>
      <c r="B20" s="30">
        <v>42879.44</v>
      </c>
      <c r="C20" s="30">
        <v>30686.82</v>
      </c>
      <c r="D20" s="30">
        <v>18360.87</v>
      </c>
      <c r="E20" s="30">
        <v>7265.12</v>
      </c>
      <c r="F20" s="30">
        <v>21837.08</v>
      </c>
      <c r="G20" s="30">
        <v>34950.22</v>
      </c>
      <c r="H20" s="30">
        <v>3586.59</v>
      </c>
      <c r="I20" s="30">
        <v>24727.44</v>
      </c>
      <c r="J20" s="30">
        <v>24692.1</v>
      </c>
      <c r="K20" s="30">
        <v>37303.84</v>
      </c>
      <c r="L20" s="30">
        <v>33762.43</v>
      </c>
      <c r="M20" s="30">
        <v>14641.61</v>
      </c>
      <c r="N20" s="30">
        <v>9057.71</v>
      </c>
      <c r="O20" s="30">
        <f t="shared" si="4"/>
        <v>303751.27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-81523.43</v>
      </c>
      <c r="C27" s="30">
        <f>+C28+C30+C43+C44+C47-C48</f>
        <v>-91837.91999999998</v>
      </c>
      <c r="D27" s="30">
        <f t="shared" si="6"/>
        <v>-75478.23000000001</v>
      </c>
      <c r="E27" s="30">
        <f t="shared" si="6"/>
        <v>-13450.05</v>
      </c>
      <c r="F27" s="30">
        <f t="shared" si="6"/>
        <v>-45235.73</v>
      </c>
      <c r="G27" s="30">
        <f t="shared" si="6"/>
        <v>-98138.25</v>
      </c>
      <c r="H27" s="30">
        <f t="shared" si="6"/>
        <v>-22494.329999999998</v>
      </c>
      <c r="I27" s="30">
        <f t="shared" si="6"/>
        <v>-85220.04999999999</v>
      </c>
      <c r="J27" s="30">
        <f t="shared" si="6"/>
        <v>-68118.52</v>
      </c>
      <c r="K27" s="30">
        <f t="shared" si="6"/>
        <v>-50850.74</v>
      </c>
      <c r="L27" s="30">
        <f t="shared" si="6"/>
        <v>-44198.93000000001</v>
      </c>
      <c r="M27" s="30">
        <f t="shared" si="6"/>
        <v>-25015.489999999998</v>
      </c>
      <c r="N27" s="30">
        <f t="shared" si="6"/>
        <v>-22094.390000000003</v>
      </c>
      <c r="O27" s="30">
        <f t="shared" si="6"/>
        <v>-723656.0600000002</v>
      </c>
    </row>
    <row r="28" spans="1:15" ht="18.75" customHeight="1">
      <c r="A28" s="26" t="s">
        <v>40</v>
      </c>
      <c r="B28" s="31">
        <f>+B29</f>
        <v>-89232</v>
      </c>
      <c r="C28" s="31">
        <f>+C29</f>
        <v>-89949.2</v>
      </c>
      <c r="D28" s="31">
        <f aca="true" t="shared" si="7" ref="D28:O28">+D29</f>
        <v>-72155.6</v>
      </c>
      <c r="E28" s="31">
        <f t="shared" si="7"/>
        <v>-13846.8</v>
      </c>
      <c r="F28" s="31">
        <f t="shared" si="7"/>
        <v>-46596</v>
      </c>
      <c r="G28" s="31">
        <f t="shared" si="7"/>
        <v>-73955.2</v>
      </c>
      <c r="H28" s="31">
        <f t="shared" si="7"/>
        <v>-12588.4</v>
      </c>
      <c r="I28" s="31">
        <f t="shared" si="7"/>
        <v>-86363.2</v>
      </c>
      <c r="J28" s="31">
        <f t="shared" si="7"/>
        <v>-65388.4</v>
      </c>
      <c r="K28" s="31">
        <f t="shared" si="7"/>
        <v>-59413.2</v>
      </c>
      <c r="L28" s="31">
        <f t="shared" si="7"/>
        <v>-45856.8</v>
      </c>
      <c r="M28" s="31">
        <f t="shared" si="7"/>
        <v>-26034.8</v>
      </c>
      <c r="N28" s="31">
        <f t="shared" si="7"/>
        <v>-21846</v>
      </c>
      <c r="O28" s="31">
        <f t="shared" si="7"/>
        <v>-703225.6000000001</v>
      </c>
    </row>
    <row r="29" spans="1:26" ht="18.75" customHeight="1">
      <c r="A29" s="27" t="s">
        <v>41</v>
      </c>
      <c r="B29" s="16">
        <f>ROUND((-B9)*$G$3,2)</f>
        <v>-89232</v>
      </c>
      <c r="C29" s="16">
        <f aca="true" t="shared" si="8" ref="C29:N29">ROUND((-C9)*$G$3,2)</f>
        <v>-89949.2</v>
      </c>
      <c r="D29" s="16">
        <f t="shared" si="8"/>
        <v>-72155.6</v>
      </c>
      <c r="E29" s="16">
        <f t="shared" si="8"/>
        <v>-13846.8</v>
      </c>
      <c r="F29" s="16">
        <f t="shared" si="8"/>
        <v>-46596</v>
      </c>
      <c r="G29" s="16">
        <f t="shared" si="8"/>
        <v>-73955.2</v>
      </c>
      <c r="H29" s="16">
        <f t="shared" si="8"/>
        <v>-12588.4</v>
      </c>
      <c r="I29" s="16">
        <f t="shared" si="8"/>
        <v>-86363.2</v>
      </c>
      <c r="J29" s="16">
        <f t="shared" si="8"/>
        <v>-65388.4</v>
      </c>
      <c r="K29" s="16">
        <f t="shared" si="8"/>
        <v>-59413.2</v>
      </c>
      <c r="L29" s="16">
        <f t="shared" si="8"/>
        <v>-45856.8</v>
      </c>
      <c r="M29" s="16">
        <f t="shared" si="8"/>
        <v>-26034.8</v>
      </c>
      <c r="N29" s="16">
        <f t="shared" si="8"/>
        <v>-21846</v>
      </c>
      <c r="O29" s="32">
        <f aca="true" t="shared" si="9" ref="O29:O48">SUM(B29:N29)</f>
        <v>-703225.6000000001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-4582.67</v>
      </c>
      <c r="C30" s="31">
        <f aca="true" t="shared" si="10" ref="C30:O30">SUM(C31:C41)</f>
        <v>-3429.0699999999997</v>
      </c>
      <c r="D30" s="31">
        <f t="shared" si="10"/>
        <v>-2910.48</v>
      </c>
      <c r="E30" s="31">
        <f t="shared" si="10"/>
        <v>-867.8500000000001</v>
      </c>
      <c r="F30" s="31">
        <f t="shared" si="10"/>
        <v>-3090.4</v>
      </c>
      <c r="G30" s="31">
        <f t="shared" si="10"/>
        <v>-4455.66</v>
      </c>
      <c r="H30" s="31">
        <f t="shared" si="10"/>
        <v>-10201.27</v>
      </c>
      <c r="I30" s="31">
        <f t="shared" si="10"/>
        <v>-3333.81</v>
      </c>
      <c r="J30" s="31">
        <f t="shared" si="10"/>
        <v>-2952.8</v>
      </c>
      <c r="K30" s="31">
        <f t="shared" si="10"/>
        <v>-3937.0800000000004</v>
      </c>
      <c r="L30" s="31">
        <f t="shared" si="10"/>
        <v>-3481.9800000000005</v>
      </c>
      <c r="M30" s="31">
        <f t="shared" si="10"/>
        <v>-1936.78</v>
      </c>
      <c r="N30" s="31">
        <f t="shared" si="10"/>
        <v>-1047.81</v>
      </c>
      <c r="O30" s="31">
        <f t="shared" si="10"/>
        <v>-46227.659999999996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-9365.17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-9365.17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-5587.5</v>
      </c>
      <c r="C39" s="33">
        <v>-4180.95</v>
      </c>
      <c r="D39" s="33">
        <v>-3548.65</v>
      </c>
      <c r="E39" s="33">
        <v>-1058.14</v>
      </c>
      <c r="F39" s="33">
        <v>-3768.02</v>
      </c>
      <c r="G39" s="33">
        <v>-5432.65</v>
      </c>
      <c r="H39" s="33">
        <v>-1019.43</v>
      </c>
      <c r="I39" s="33">
        <v>-4064.81</v>
      </c>
      <c r="J39" s="33">
        <v>-3600.26</v>
      </c>
      <c r="K39" s="33">
        <v>-4800.35</v>
      </c>
      <c r="L39" s="33">
        <v>-4245.47</v>
      </c>
      <c r="M39" s="33">
        <v>-2361.46</v>
      </c>
      <c r="N39" s="33">
        <v>-1277.54</v>
      </c>
      <c r="O39" s="33">
        <f t="shared" si="9"/>
        <v>-44945.229999999996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1004.83</v>
      </c>
      <c r="C41" s="33">
        <v>751.88</v>
      </c>
      <c r="D41" s="33">
        <v>638.17</v>
      </c>
      <c r="E41" s="33">
        <v>190.29</v>
      </c>
      <c r="F41" s="33">
        <v>677.62</v>
      </c>
      <c r="G41" s="33">
        <v>976.99</v>
      </c>
      <c r="H41" s="33">
        <v>183.33</v>
      </c>
      <c r="I41" s="33">
        <v>731</v>
      </c>
      <c r="J41" s="33">
        <v>647.46</v>
      </c>
      <c r="K41" s="33">
        <v>863.27</v>
      </c>
      <c r="L41" s="33">
        <v>763.49</v>
      </c>
      <c r="M41" s="33">
        <v>424.68</v>
      </c>
      <c r="N41" s="33">
        <v>229.73</v>
      </c>
      <c r="O41" s="33">
        <f>SUM(B41:N41)</f>
        <v>8082.74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75</v>
      </c>
      <c r="B43" s="35">
        <v>0</v>
      </c>
      <c r="C43" s="35">
        <v>0</v>
      </c>
      <c r="D43" s="35">
        <v>-3280.74</v>
      </c>
      <c r="E43" s="35">
        <v>0</v>
      </c>
      <c r="F43" s="35">
        <v>0</v>
      </c>
      <c r="G43" s="35">
        <v>0</v>
      </c>
      <c r="H43" s="35">
        <v>-936.52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-4217.26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76</v>
      </c>
      <c r="B44" s="35">
        <v>12291.24</v>
      </c>
      <c r="C44" s="35">
        <v>1540.35</v>
      </c>
      <c r="D44" s="35">
        <v>2868.59</v>
      </c>
      <c r="E44" s="35">
        <v>1264.6</v>
      </c>
      <c r="F44" s="35">
        <v>4450.67</v>
      </c>
      <c r="G44" s="35">
        <v>-19727.39</v>
      </c>
      <c r="H44" s="35">
        <v>1231.86</v>
      </c>
      <c r="I44" s="35">
        <v>4476.96</v>
      </c>
      <c r="J44" s="35">
        <v>222.68</v>
      </c>
      <c r="K44" s="35">
        <v>12499.54</v>
      </c>
      <c r="L44" s="35">
        <v>5139.85</v>
      </c>
      <c r="M44" s="35">
        <v>2956.09</v>
      </c>
      <c r="N44" s="35">
        <v>799.42</v>
      </c>
      <c r="O44" s="33">
        <f t="shared" si="9"/>
        <v>30014.459999999995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52</v>
      </c>
      <c r="B46" s="36">
        <f aca="true" t="shared" si="11" ref="B46:N46">+B17+B27</f>
        <v>999756.05</v>
      </c>
      <c r="C46" s="36">
        <f t="shared" si="11"/>
        <v>701400.26</v>
      </c>
      <c r="D46" s="36">
        <f t="shared" si="11"/>
        <v>606427.52</v>
      </c>
      <c r="E46" s="36">
        <f t="shared" si="11"/>
        <v>189842.15000000002</v>
      </c>
      <c r="F46" s="36">
        <f t="shared" si="11"/>
        <v>674366.0700000001</v>
      </c>
      <c r="G46" s="36">
        <f t="shared" si="11"/>
        <v>939611.33</v>
      </c>
      <c r="H46" s="36">
        <f t="shared" si="11"/>
        <v>171796</v>
      </c>
      <c r="I46" s="36">
        <f t="shared" si="11"/>
        <v>701378.97</v>
      </c>
      <c r="J46" s="36">
        <f t="shared" si="11"/>
        <v>618980.3099999999</v>
      </c>
      <c r="K46" s="36">
        <f t="shared" si="11"/>
        <v>869276.1399999999</v>
      </c>
      <c r="L46" s="36">
        <f t="shared" si="11"/>
        <v>773684.3500000001</v>
      </c>
      <c r="M46" s="36">
        <f t="shared" si="11"/>
        <v>436563.97</v>
      </c>
      <c r="N46" s="36">
        <f t="shared" si="11"/>
        <v>219278.00999999998</v>
      </c>
      <c r="O46" s="36">
        <f>SUM(B46:N46)</f>
        <v>7902361.129999998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55</v>
      </c>
      <c r="B52" s="51">
        <f aca="true" t="shared" si="12" ref="B52:O52">SUM(B53:B63)</f>
        <v>999756.0599999999</v>
      </c>
      <c r="C52" s="51">
        <f t="shared" si="12"/>
        <v>701400.26</v>
      </c>
      <c r="D52" s="51">
        <f t="shared" si="12"/>
        <v>606427.51</v>
      </c>
      <c r="E52" s="51">
        <f t="shared" si="12"/>
        <v>189842.15</v>
      </c>
      <c r="F52" s="51">
        <f t="shared" si="12"/>
        <v>674366.08</v>
      </c>
      <c r="G52" s="51">
        <f t="shared" si="12"/>
        <v>939611.33</v>
      </c>
      <c r="H52" s="51">
        <f t="shared" si="12"/>
        <v>171796</v>
      </c>
      <c r="I52" s="51">
        <f t="shared" si="12"/>
        <v>701378.97</v>
      </c>
      <c r="J52" s="51">
        <f t="shared" si="12"/>
        <v>618980.31</v>
      </c>
      <c r="K52" s="51">
        <f t="shared" si="12"/>
        <v>869276.14</v>
      </c>
      <c r="L52" s="51">
        <f t="shared" si="12"/>
        <v>773684.35</v>
      </c>
      <c r="M52" s="51">
        <f t="shared" si="12"/>
        <v>436563.97</v>
      </c>
      <c r="N52" s="51">
        <f t="shared" si="12"/>
        <v>219278.01</v>
      </c>
      <c r="O52" s="36">
        <f t="shared" si="12"/>
        <v>7902361.14</v>
      </c>
      <c r="Q52"/>
    </row>
    <row r="53" spans="1:18" ht="18.75" customHeight="1">
      <c r="A53" s="26" t="s">
        <v>56</v>
      </c>
      <c r="B53" s="51">
        <v>819917.32</v>
      </c>
      <c r="C53" s="51">
        <v>500459.48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1320376.7999999998</v>
      </c>
      <c r="P53"/>
      <c r="Q53"/>
      <c r="R53" s="43"/>
    </row>
    <row r="54" spans="1:16" ht="18.75" customHeight="1">
      <c r="A54" s="26" t="s">
        <v>57</v>
      </c>
      <c r="B54" s="51">
        <v>179838.74</v>
      </c>
      <c r="C54" s="51">
        <v>200940.78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380779.52</v>
      </c>
      <c r="P54"/>
    </row>
    <row r="55" spans="1:17" ht="18.75" customHeight="1">
      <c r="A55" s="26" t="s">
        <v>58</v>
      </c>
      <c r="B55" s="52">
        <v>0</v>
      </c>
      <c r="C55" s="52">
        <v>0</v>
      </c>
      <c r="D55" s="31">
        <v>606427.51</v>
      </c>
      <c r="E55" s="52">
        <v>0</v>
      </c>
      <c r="F55" s="52">
        <v>0</v>
      </c>
      <c r="G55" s="52">
        <v>0</v>
      </c>
      <c r="H55" s="51">
        <v>171796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778223.51</v>
      </c>
      <c r="Q55"/>
    </row>
    <row r="56" spans="1:18" ht="18.75" customHeight="1">
      <c r="A56" s="26" t="s">
        <v>59</v>
      </c>
      <c r="B56" s="52">
        <v>0</v>
      </c>
      <c r="C56" s="52">
        <v>0</v>
      </c>
      <c r="D56" s="52">
        <v>0</v>
      </c>
      <c r="E56" s="31">
        <v>189842.15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189842.15</v>
      </c>
      <c r="R56"/>
    </row>
    <row r="57" spans="1:19" ht="18.75" customHeight="1">
      <c r="A57" s="26" t="s">
        <v>60</v>
      </c>
      <c r="B57" s="52">
        <v>0</v>
      </c>
      <c r="C57" s="52">
        <v>0</v>
      </c>
      <c r="D57" s="52">
        <v>0</v>
      </c>
      <c r="E57" s="52">
        <v>0</v>
      </c>
      <c r="F57" s="31">
        <v>674366.08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674366.08</v>
      </c>
      <c r="S57"/>
    </row>
    <row r="58" spans="1:20" ht="18.75" customHeight="1">
      <c r="A58" s="26" t="s">
        <v>61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939611.33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939611.33</v>
      </c>
      <c r="T58"/>
    </row>
    <row r="59" spans="1:21" ht="18.75" customHeight="1">
      <c r="A59" s="26" t="s">
        <v>62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701378.97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701378.97</v>
      </c>
      <c r="U59"/>
    </row>
    <row r="60" spans="1:22" ht="18.75" customHeight="1">
      <c r="A60" s="26" t="s">
        <v>63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618980.31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618980.31</v>
      </c>
      <c r="V60"/>
    </row>
    <row r="61" spans="1:23" ht="18.75" customHeight="1">
      <c r="A61" s="26" t="s">
        <v>64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869276.14</v>
      </c>
      <c r="L61" s="31">
        <v>773684.35</v>
      </c>
      <c r="M61" s="52">
        <v>0</v>
      </c>
      <c r="N61" s="52">
        <v>0</v>
      </c>
      <c r="O61" s="36">
        <f t="shared" si="13"/>
        <v>1642960.49</v>
      </c>
      <c r="P61"/>
      <c r="W61"/>
    </row>
    <row r="62" spans="1:25" ht="18.75" customHeight="1">
      <c r="A62" s="26" t="s">
        <v>65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436563.97</v>
      </c>
      <c r="N62" s="52">
        <v>0</v>
      </c>
      <c r="O62" s="36">
        <f t="shared" si="13"/>
        <v>436563.97</v>
      </c>
      <c r="R62"/>
      <c r="Y62"/>
    </row>
    <row r="63" spans="1:26" ht="18.75" customHeight="1">
      <c r="A63" s="38" t="s">
        <v>66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219278.01</v>
      </c>
      <c r="O63" s="55">
        <f t="shared" si="13"/>
        <v>219278.01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5" t="s">
        <v>78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2021-12-29T18:30:33Z</dcterms:modified>
  <cp:category/>
  <cp:version/>
  <cp:contentType/>
  <cp:contentStatus/>
</cp:coreProperties>
</file>