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<sst xmlns="http://schemas.openxmlformats.org/spreadsheetml/2006/main" count="81" uniqueCount="78">
  <si>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</si>
  <si>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</si>
  <si>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</si>
  <si>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</si>
  <si>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</si>
  <si>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</si>
  <si>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</si>
  <si>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</si>
  <si>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</si>
  <si>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</si>
  <si>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</si>
  <si>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</si>
  <si>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</si>
  <si>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</si>
  <si>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</si>
  <si>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</si>
  <si>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</si>
  <si>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</si>
  <si>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</si>
  <si>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</si>
  <si>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</si>
  <si>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</si>
  <si>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</si>
  <si>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</si>
  <si>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</si>
  <si>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</si>
  <si>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</si>
  <si>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</si>
  <si>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</si>
  <si>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</si>
  <si>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</si>
  <si>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</si>
  <si>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</si>
  <si>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</si>
  <si>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</si>
  <si>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</si>
  <si>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</si>
  <si>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</si>
  <si>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</si>
  <si>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</si>
  <si>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</si>
  <si>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</si>
  <si>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</si>
  <si>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</si>
  <si>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</si>
  <si>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</si>
  <si>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</si>
  <si>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</si>
  <si>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</si>
  <si>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</si>
  <si>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</si>
  <si>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</si>
  <si>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</si>
  <si>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</si>
  <si>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</si>
  <si>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</si>
  <si>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</si>
  <si>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</si>
  <si>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</si>
  <si>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</si>
  <si>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</si>
  <si>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</si>
  <si>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</si>
  <si>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</si>
  <si>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</si>
  <si>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</si>
  <si>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</si>
  <si>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</si>
  <si>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</si>
  <si>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</si>
  <si>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</si>
  <si>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</si>
  <si>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</si>
  <si>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21/12/21 - VENCIMENTO 28/12/21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</si>
  <si>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</si>
  <si>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</si>
  <si>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</si>
  <si>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 Revisões do mês de novembro/21, fator de transição, ar condicionado e passageiros; total de 907.448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</si>
</sst>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359466</v>
      </c>
      <c r="C7" s="9">
        <f t="shared" si="0"/>
        <v>227229</v>
      </c>
      <c r="D7" s="9">
        <f t="shared" si="0"/>
        <v>262572</v>
      </c>
      <c r="E7" s="9">
        <f t="shared" si="0"/>
        <v>52708</v>
      </c>
      <c r="F7" s="9">
        <f t="shared" si="0"/>
        <v>174302</v>
      </c>
      <c r="G7" s="9">
        <f t="shared" si="0"/>
        <v>329896</v>
      </c>
      <c r="H7" s="9">
        <f t="shared" si="0"/>
        <v>40826</v>
      </c>
      <c r="I7" s="9">
        <f t="shared" si="0"/>
        <v>247715</v>
      </c>
      <c r="J7" s="9">
        <f t="shared" si="0"/>
        <v>219813</v>
      </c>
      <c r="K7" s="9">
        <f t="shared" si="0"/>
        <v>328250</v>
      </c>
      <c r="L7" s="9">
        <f t="shared" si="0"/>
        <v>233479</v>
      </c>
      <c r="M7" s="9">
        <f t="shared" si="0"/>
        <v>113962</v>
      </c>
      <c r="N7" s="9">
        <f t="shared" si="0"/>
        <v>67481</v>
      </c>
      <c r="O7" s="9">
        <f t="shared" si="0"/>
        <v>2657699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20427</v>
      </c>
      <c r="C8" s="11">
        <f t="shared" si="1"/>
        <v>18103</v>
      </c>
      <c r="D8" s="11">
        <f t="shared" si="1"/>
        <v>16217</v>
      </c>
      <c r="E8" s="11">
        <f t="shared" si="1"/>
        <v>3117</v>
      </c>
      <c r="F8" s="11">
        <f t="shared" si="1"/>
        <v>10147</v>
      </c>
      <c r="G8" s="11">
        <f t="shared" si="1"/>
        <v>17042</v>
      </c>
      <c r="H8" s="11">
        <f t="shared" si="1"/>
        <v>2974</v>
      </c>
      <c r="I8" s="11">
        <f t="shared" si="1"/>
        <v>20501</v>
      </c>
      <c r="J8" s="11">
        <f t="shared" si="1"/>
        <v>15203</v>
      </c>
      <c r="K8" s="11">
        <f t="shared" si="1"/>
        <v>13966</v>
      </c>
      <c r="L8" s="11">
        <f t="shared" si="1"/>
        <v>10710</v>
      </c>
      <c r="M8" s="11">
        <f t="shared" si="1"/>
        <v>5785</v>
      </c>
      <c r="N8" s="11">
        <f t="shared" si="1"/>
        <v>5159</v>
      </c>
      <c r="O8" s="11">
        <f t="shared" si="1"/>
        <v>159351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20427</v>
      </c>
      <c r="C9" s="11">
        <v>18103</v>
      </c>
      <c r="D9" s="11">
        <v>16217</v>
      </c>
      <c r="E9" s="11">
        <v>3117</v>
      </c>
      <c r="F9" s="11">
        <v>10147</v>
      </c>
      <c r="G9" s="11">
        <v>17042</v>
      </c>
      <c r="H9" s="11">
        <v>2974</v>
      </c>
      <c r="I9" s="11">
        <v>20500</v>
      </c>
      <c r="J9" s="11">
        <v>15203</v>
      </c>
      <c r="K9" s="11">
        <v>13957</v>
      </c>
      <c r="L9" s="11">
        <v>10710</v>
      </c>
      <c r="M9" s="11">
        <v>5776</v>
      </c>
      <c r="N9" s="11">
        <v>5151</v>
      </c>
      <c r="O9" s="11">
        <f>SUM(B9:N9)</f>
        <v>159324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9</v>
      </c>
      <c r="L10" s="13">
        <v>0</v>
      </c>
      <c r="M10" s="13">
        <v>9</v>
      </c>
      <c r="N10" s="13">
        <v>8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339039</v>
      </c>
      <c r="C11" s="13">
        <v>209126</v>
      </c>
      <c r="D11" s="13">
        <v>246355</v>
      </c>
      <c r="E11" s="13">
        <v>49591</v>
      </c>
      <c r="F11" s="13">
        <v>164155</v>
      </c>
      <c r="G11" s="13">
        <v>312854</v>
      </c>
      <c r="H11" s="13">
        <v>37852</v>
      </c>
      <c r="I11" s="13">
        <v>227214</v>
      </c>
      <c r="J11" s="13">
        <v>204610</v>
      </c>
      <c r="K11" s="13">
        <v>314284</v>
      </c>
      <c r="L11" s="13">
        <v>222769</v>
      </c>
      <c r="M11" s="13">
        <v>108177</v>
      </c>
      <c r="N11" s="13">
        <v>62322</v>
      </c>
      <c r="O11" s="11">
        <f>SUM(B11:N11)</f>
        <v>2498348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1.237449050128441</v>
      </c>
      <c r="C15" s="19">
        <v>1.383715402554648</v>
      </c>
      <c r="D15" s="19">
        <v>1.186124241260791</v>
      </c>
      <c r="E15" s="19">
        <v>1.017659993131333</v>
      </c>
      <c r="F15" s="19">
        <v>1.639861752455226</v>
      </c>
      <c r="G15" s="19">
        <v>1.530250986392362</v>
      </c>
      <c r="H15" s="19">
        <v>1.774310303532855</v>
      </c>
      <c r="I15" s="19">
        <v>1.286783488089697</v>
      </c>
      <c r="J15" s="19">
        <v>1.277843306352862</v>
      </c>
      <c r="K15" s="19">
        <v>1.186769136691709</v>
      </c>
      <c r="L15" s="19">
        <v>1.306980085685289</v>
      </c>
      <c r="M15" s="19">
        <v>1.299940650218247</v>
      </c>
      <c r="N15" s="19">
        <v>1.305889558716479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1086409.66</v>
      </c>
      <c r="C17" s="24">
        <f aca="true" t="shared" si="2" ref="C17:N17">C18+C19+C20+C21+C22+C23+C24+C25</f>
        <v>776943.57</v>
      </c>
      <c r="D17" s="24">
        <f t="shared" si="2"/>
        <v>670361.1799999999</v>
      </c>
      <c r="E17" s="24">
        <f t="shared" si="2"/>
        <v>200592.30000000005</v>
      </c>
      <c r="F17" s="24">
        <f t="shared" si="2"/>
        <v>714251.1900000001</v>
      </c>
      <c r="G17" s="24">
        <f t="shared" si="2"/>
        <v>1043013.7599999998</v>
      </c>
      <c r="H17" s="24">
        <f t="shared" si="2"/>
        <v>197295.5</v>
      </c>
      <c r="I17" s="24">
        <f t="shared" si="2"/>
        <v>789071.7200000001</v>
      </c>
      <c r="J17" s="24">
        <f t="shared" si="2"/>
        <v>690586.6799999999</v>
      </c>
      <c r="K17" s="24">
        <f t="shared" si="2"/>
        <v>919177.51</v>
      </c>
      <c r="L17" s="24">
        <f t="shared" si="2"/>
        <v>824003.19</v>
      </c>
      <c r="M17" s="24">
        <f t="shared" si="2"/>
        <v>463035.68</v>
      </c>
      <c r="N17" s="24">
        <f t="shared" si="2"/>
        <v>244645.15000000002</v>
      </c>
      <c r="O17" s="24">
        <f>O18+O19+O20+O21+O22+O23+O24+O25</f>
        <v>8619387.09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800782.41</v>
      </c>
      <c r="C18" s="30">
        <f t="shared" si="3"/>
        <v>522922.1</v>
      </c>
      <c r="D18" s="30">
        <f t="shared" si="3"/>
        <v>529922.81</v>
      </c>
      <c r="E18" s="30">
        <f t="shared" si="3"/>
        <v>181726.64</v>
      </c>
      <c r="F18" s="30">
        <f t="shared" si="3"/>
        <v>407744.67</v>
      </c>
      <c r="G18" s="30">
        <f t="shared" si="3"/>
        <v>634950.83</v>
      </c>
      <c r="H18" s="30">
        <f t="shared" si="3"/>
        <v>105502.55</v>
      </c>
      <c r="I18" s="30">
        <f t="shared" si="3"/>
        <v>566053.55</v>
      </c>
      <c r="J18" s="30">
        <f t="shared" si="3"/>
        <v>505196.22</v>
      </c>
      <c r="K18" s="30">
        <f t="shared" si="3"/>
        <v>713123.13</v>
      </c>
      <c r="L18" s="30">
        <f t="shared" si="3"/>
        <v>577533.65</v>
      </c>
      <c r="M18" s="30">
        <f t="shared" si="3"/>
        <v>325293.13</v>
      </c>
      <c r="N18" s="30">
        <f t="shared" si="3"/>
        <v>173986.26</v>
      </c>
      <c r="O18" s="30">
        <f aca="true" t="shared" si="4" ref="O18:O25">SUM(B18:N18)</f>
        <v>6044737.949999999</v>
      </c>
    </row>
    <row r="19" spans="1:23" ht="18.75" customHeight="1">
      <c r="A19" s="26" t="s">
        <v>35</v>
      </c>
      <c r="B19" s="30">
        <f>IF(B15&lt;&gt;0,ROUND((B15-1)*B18,2),0)</f>
        <v>190145.02</v>
      </c>
      <c r="C19" s="30">
        <f aca="true" t="shared" si="5" ref="C19:N19">IF(C15&lt;&gt;0,ROUND((C15-1)*C18,2),0)</f>
        <v>200653.26</v>
      </c>
      <c r="D19" s="30">
        <f t="shared" si="5"/>
        <v>98631.48</v>
      </c>
      <c r="E19" s="30">
        <f t="shared" si="5"/>
        <v>3209.29</v>
      </c>
      <c r="F19" s="30">
        <f t="shared" si="5"/>
        <v>260900.22</v>
      </c>
      <c r="G19" s="30">
        <f t="shared" si="5"/>
        <v>336683.3</v>
      </c>
      <c r="H19" s="30">
        <f t="shared" si="5"/>
        <v>81691.71</v>
      </c>
      <c r="I19" s="30">
        <f t="shared" si="5"/>
        <v>162334.81</v>
      </c>
      <c r="J19" s="30">
        <f t="shared" si="5"/>
        <v>140365.39</v>
      </c>
      <c r="K19" s="30">
        <f t="shared" si="5"/>
        <v>133189.39</v>
      </c>
      <c r="L19" s="30">
        <f t="shared" si="5"/>
        <v>177291.33</v>
      </c>
      <c r="M19" s="30">
        <f t="shared" si="5"/>
        <v>97568.63</v>
      </c>
      <c r="N19" s="30">
        <f t="shared" si="5"/>
        <v>53220.58</v>
      </c>
      <c r="O19" s="30">
        <f t="shared" si="4"/>
        <v>1935884.4100000001</v>
      </c>
      <c r="W19" s="60"/>
    </row>
    <row r="20" spans="1:15" ht="18.75" customHeight="1">
      <c r="A20" s="26" t="s">
        <v>36</v>
      </c>
      <c r="B20" s="30">
        <v>43113.87</v>
      </c>
      <c r="C20" s="30">
        <v>30828.48</v>
      </c>
      <c r="D20" s="30">
        <v>17960.97</v>
      </c>
      <c r="E20" s="30">
        <v>6990.35</v>
      </c>
      <c r="F20" s="30">
        <v>21754.41</v>
      </c>
      <c r="G20" s="30">
        <v>35149.82</v>
      </c>
      <c r="H20" s="30">
        <v>3472.3</v>
      </c>
      <c r="I20" s="30">
        <v>24385.4</v>
      </c>
      <c r="J20" s="30">
        <v>24784.89</v>
      </c>
      <c r="K20" s="30">
        <v>37324.93</v>
      </c>
      <c r="L20" s="30">
        <v>33808.95</v>
      </c>
      <c r="M20" s="30">
        <v>14699.57</v>
      </c>
      <c r="N20" s="30">
        <v>9023.87</v>
      </c>
      <c r="O20" s="30">
        <f t="shared" si="4"/>
        <v>303297.81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-100712.71</v>
      </c>
      <c r="C27" s="30">
        <f>+C28+C30+C43+C44+C47-C48</f>
        <v>-83115.29</v>
      </c>
      <c r="D27" s="30">
        <f t="shared" si="6"/>
        <v>-79723.03</v>
      </c>
      <c r="E27" s="30">
        <f t="shared" si="6"/>
        <v>5486.889999999999</v>
      </c>
      <c r="F27" s="30">
        <f t="shared" si="6"/>
        <v>5488.979999999996</v>
      </c>
      <c r="G27" s="30">
        <f t="shared" si="6"/>
        <v>-76731.71</v>
      </c>
      <c r="H27" s="30">
        <f t="shared" si="6"/>
        <v>-24043.06</v>
      </c>
      <c r="I27" s="30">
        <f t="shared" si="6"/>
        <v>-47957.85</v>
      </c>
      <c r="J27" s="30">
        <f t="shared" si="6"/>
        <v>-70372.62999999999</v>
      </c>
      <c r="K27" s="30">
        <f t="shared" si="6"/>
        <v>-138789.06</v>
      </c>
      <c r="L27" s="30">
        <f t="shared" si="6"/>
        <v>-47376.68</v>
      </c>
      <c r="M27" s="30">
        <f t="shared" si="6"/>
        <v>-28566.85</v>
      </c>
      <c r="N27" s="30">
        <f t="shared" si="6"/>
        <v>-24093.530000000002</v>
      </c>
      <c r="O27" s="30">
        <f t="shared" si="6"/>
        <v>-710506.53</v>
      </c>
    </row>
    <row r="28" spans="1:15" ht="18.75" customHeight="1">
      <c r="A28" s="26" t="s">
        <v>40</v>
      </c>
      <c r="B28" s="31">
        <f>+B29</f>
        <v>-89878.8</v>
      </c>
      <c r="C28" s="31">
        <f>+C29</f>
        <v>-79653.2</v>
      </c>
      <c r="D28" s="31">
        <f aca="true" t="shared" si="7" ref="D28:O28">+D29</f>
        <v>-71354.8</v>
      </c>
      <c r="E28" s="31">
        <f t="shared" si="7"/>
        <v>-13714.8</v>
      </c>
      <c r="F28" s="31">
        <f t="shared" si="7"/>
        <v>-44646.8</v>
      </c>
      <c r="G28" s="31">
        <f t="shared" si="7"/>
        <v>-74984.8</v>
      </c>
      <c r="H28" s="31">
        <f t="shared" si="7"/>
        <v>-13085.6</v>
      </c>
      <c r="I28" s="31">
        <f t="shared" si="7"/>
        <v>-90200</v>
      </c>
      <c r="J28" s="31">
        <f t="shared" si="7"/>
        <v>-66893.2</v>
      </c>
      <c r="K28" s="31">
        <f t="shared" si="7"/>
        <v>-61410.8</v>
      </c>
      <c r="L28" s="31">
        <f t="shared" si="7"/>
        <v>-47124</v>
      </c>
      <c r="M28" s="31">
        <f t="shared" si="7"/>
        <v>-25414.4</v>
      </c>
      <c r="N28" s="31">
        <f t="shared" si="7"/>
        <v>-22664.4</v>
      </c>
      <c r="O28" s="31">
        <f t="shared" si="7"/>
        <v>-701025.6</v>
      </c>
    </row>
    <row r="29" spans="1:26" ht="18.75" customHeight="1">
      <c r="A29" s="27" t="s">
        <v>41</v>
      </c>
      <c r="B29" s="16">
        <f>ROUND((-B9)*$G$3,2)</f>
        <v>-89878.8</v>
      </c>
      <c r="C29" s="16">
        <f aca="true" t="shared" si="8" ref="C29:N29">ROUND((-C9)*$G$3,2)</f>
        <v>-79653.2</v>
      </c>
      <c r="D29" s="16">
        <f t="shared" si="8"/>
        <v>-71354.8</v>
      </c>
      <c r="E29" s="16">
        <f t="shared" si="8"/>
        <v>-13714.8</v>
      </c>
      <c r="F29" s="16">
        <f t="shared" si="8"/>
        <v>-44646.8</v>
      </c>
      <c r="G29" s="16">
        <f t="shared" si="8"/>
        <v>-74984.8</v>
      </c>
      <c r="H29" s="16">
        <f t="shared" si="8"/>
        <v>-13085.6</v>
      </c>
      <c r="I29" s="16">
        <f t="shared" si="8"/>
        <v>-90200</v>
      </c>
      <c r="J29" s="16">
        <f t="shared" si="8"/>
        <v>-66893.2</v>
      </c>
      <c r="K29" s="16">
        <f t="shared" si="8"/>
        <v>-61410.8</v>
      </c>
      <c r="L29" s="16">
        <f t="shared" si="8"/>
        <v>-47124</v>
      </c>
      <c r="M29" s="16">
        <f t="shared" si="8"/>
        <v>-25414.4</v>
      </c>
      <c r="N29" s="16">
        <f t="shared" si="8"/>
        <v>-22664.4</v>
      </c>
      <c r="O29" s="32">
        <f aca="true" t="shared" si="9" ref="O29:O48">SUM(B29:N29)</f>
        <v>-701025.6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-4582.67</v>
      </c>
      <c r="C30" s="31">
        <f aca="true" t="shared" si="10" ref="C30:O30">SUM(C31:C41)</f>
        <v>-3344.3999999999996</v>
      </c>
      <c r="D30" s="31">
        <f t="shared" si="10"/>
        <v>-2846.97</v>
      </c>
      <c r="E30" s="31">
        <f t="shared" si="10"/>
        <v>-857.27</v>
      </c>
      <c r="F30" s="31">
        <f t="shared" si="10"/>
        <v>-3058.6400000000003</v>
      </c>
      <c r="G30" s="31">
        <f t="shared" si="10"/>
        <v>-4455.66</v>
      </c>
      <c r="H30" s="31">
        <f t="shared" si="10"/>
        <v>-10351.52</v>
      </c>
      <c r="I30" s="31">
        <f t="shared" si="10"/>
        <v>-3333.81</v>
      </c>
      <c r="J30" s="31">
        <f t="shared" si="10"/>
        <v>-2963.3900000000003</v>
      </c>
      <c r="K30" s="31">
        <f t="shared" si="10"/>
        <v>-3915.91</v>
      </c>
      <c r="L30" s="31">
        <f t="shared" si="10"/>
        <v>-3492.57</v>
      </c>
      <c r="M30" s="31">
        <f t="shared" si="10"/>
        <v>-1936.78</v>
      </c>
      <c r="N30" s="31">
        <f t="shared" si="10"/>
        <v>-1058.41</v>
      </c>
      <c r="O30" s="31">
        <f t="shared" si="10"/>
        <v>-46198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-9515.42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-9515.42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-5587.5</v>
      </c>
      <c r="C39" s="33">
        <v>-4077.72</v>
      </c>
      <c r="D39" s="33">
        <v>-3471.22</v>
      </c>
      <c r="E39" s="33">
        <v>-1045.24</v>
      </c>
      <c r="F39" s="33">
        <v>-3729.3</v>
      </c>
      <c r="G39" s="33">
        <v>-5432.65</v>
      </c>
      <c r="H39" s="33">
        <v>-1019.43</v>
      </c>
      <c r="I39" s="33">
        <v>-4064.81</v>
      </c>
      <c r="J39" s="33">
        <v>-3613.17</v>
      </c>
      <c r="K39" s="33">
        <v>-4774.54</v>
      </c>
      <c r="L39" s="33">
        <v>-4258.38</v>
      </c>
      <c r="M39" s="33">
        <v>-2361.46</v>
      </c>
      <c r="N39" s="33">
        <v>-1290.44</v>
      </c>
      <c r="O39" s="33">
        <f t="shared" si="9"/>
        <v>-44725.86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1004.83</v>
      </c>
      <c r="C41" s="33">
        <v>733.32</v>
      </c>
      <c r="D41" s="33">
        <v>624.25</v>
      </c>
      <c r="E41" s="33">
        <v>187.97</v>
      </c>
      <c r="F41" s="33">
        <v>670.66</v>
      </c>
      <c r="G41" s="33">
        <v>976.99</v>
      </c>
      <c r="H41" s="33">
        <v>183.33</v>
      </c>
      <c r="I41" s="33">
        <v>731</v>
      </c>
      <c r="J41" s="33">
        <v>649.78</v>
      </c>
      <c r="K41" s="33">
        <v>858.63</v>
      </c>
      <c r="L41" s="33">
        <v>765.81</v>
      </c>
      <c r="M41" s="33">
        <v>424.68</v>
      </c>
      <c r="N41" s="33">
        <v>232.03</v>
      </c>
      <c r="O41" s="33">
        <f>SUM(B41:N41)</f>
        <v>8043.28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-6251.24</v>
      </c>
      <c r="C43" s="35">
        <v>-117.69</v>
      </c>
      <c r="D43" s="35">
        <f>-2298.24-3223.02</f>
        <v>-5521.26</v>
      </c>
      <c r="E43" s="35">
        <v>20058.96</v>
      </c>
      <c r="F43" s="35">
        <v>53194.42</v>
      </c>
      <c r="G43" s="35">
        <v>2708.75</v>
      </c>
      <c r="H43" s="35">
        <f>345.6-951.54</f>
        <v>-605.9399999999999</v>
      </c>
      <c r="I43" s="35">
        <v>45575.96</v>
      </c>
      <c r="J43" s="35">
        <v>-516.04</v>
      </c>
      <c r="K43" s="35">
        <v>-73462.35</v>
      </c>
      <c r="L43" s="35">
        <v>3239.89</v>
      </c>
      <c r="M43" s="35">
        <v>-1215.67</v>
      </c>
      <c r="N43" s="35">
        <v>-370.72</v>
      </c>
      <c r="O43" s="33">
        <f t="shared" si="9"/>
        <v>36717.06999999999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985696.95</v>
      </c>
      <c r="C46" s="36">
        <f t="shared" si="11"/>
        <v>693828.2799999999</v>
      </c>
      <c r="D46" s="36">
        <f t="shared" si="11"/>
        <v>590638.1499999999</v>
      </c>
      <c r="E46" s="36">
        <f t="shared" si="11"/>
        <v>206079.19000000006</v>
      </c>
      <c r="F46" s="36">
        <f t="shared" si="11"/>
        <v>719740.17</v>
      </c>
      <c r="G46" s="36">
        <f t="shared" si="11"/>
        <v>966282.0499999998</v>
      </c>
      <c r="H46" s="36">
        <f t="shared" si="11"/>
        <v>173252.44</v>
      </c>
      <c r="I46" s="36">
        <f t="shared" si="11"/>
        <v>741113.8700000001</v>
      </c>
      <c r="J46" s="36">
        <f t="shared" si="11"/>
        <v>620214.0499999999</v>
      </c>
      <c r="K46" s="36">
        <f t="shared" si="11"/>
        <v>780388.45</v>
      </c>
      <c r="L46" s="36">
        <f t="shared" si="11"/>
        <v>776626.5099999999</v>
      </c>
      <c r="M46" s="36">
        <f t="shared" si="11"/>
        <v>434468.83</v>
      </c>
      <c r="N46" s="36">
        <f t="shared" si="11"/>
        <v>220551.62000000002</v>
      </c>
      <c r="O46" s="36">
        <f>SUM(B46:N46)</f>
        <v>7908880.56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985696.9500000001</v>
      </c>
      <c r="C52" s="51">
        <f t="shared" si="12"/>
        <v>693828.28</v>
      </c>
      <c r="D52" s="51">
        <f t="shared" si="12"/>
        <v>590638.15</v>
      </c>
      <c r="E52" s="51">
        <f t="shared" si="12"/>
        <v>206079.19</v>
      </c>
      <c r="F52" s="51">
        <f t="shared" si="12"/>
        <v>719740.17</v>
      </c>
      <c r="G52" s="51">
        <f t="shared" si="12"/>
        <v>966282.0599999999</v>
      </c>
      <c r="H52" s="51">
        <f t="shared" si="12"/>
        <v>173252.44</v>
      </c>
      <c r="I52" s="51">
        <f t="shared" si="12"/>
        <v>741113.87</v>
      </c>
      <c r="J52" s="51">
        <f t="shared" si="12"/>
        <v>620214.05</v>
      </c>
      <c r="K52" s="51">
        <f t="shared" si="12"/>
        <v>780388.45</v>
      </c>
      <c r="L52" s="51">
        <f t="shared" si="12"/>
        <v>776626.52</v>
      </c>
      <c r="M52" s="51">
        <f t="shared" si="12"/>
        <v>434468.84</v>
      </c>
      <c r="N52" s="51">
        <f t="shared" si="12"/>
        <v>220551.62</v>
      </c>
      <c r="O52" s="36">
        <f t="shared" si="12"/>
        <v>7908880.59</v>
      </c>
      <c r="Q52"/>
    </row>
    <row r="53" spans="1:18" ht="18.75" customHeight="1">
      <c r="A53" s="26" t="s">
        <v>57</v>
      </c>
      <c r="B53" s="51">
        <v>806197.29</v>
      </c>
      <c r="C53" s="51">
        <v>494669.85000000003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1300867.1400000001</v>
      </c>
      <c r="P53"/>
      <c r="Q53"/>
      <c r="R53" s="43"/>
    </row>
    <row r="54" spans="1:16" ht="18.75" customHeight="1">
      <c r="A54" s="26" t="s">
        <v>58</v>
      </c>
      <c r="B54" s="51">
        <v>179499.66</v>
      </c>
      <c r="C54" s="51">
        <v>199158.43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378658.08999999997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590638.15</v>
      </c>
      <c r="E55" s="52">
        <v>0</v>
      </c>
      <c r="F55" s="52">
        <v>0</v>
      </c>
      <c r="G55" s="52">
        <v>0</v>
      </c>
      <c r="H55" s="51">
        <v>173252.44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763890.5900000001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206079.19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206079.19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719740.17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719740.17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966282.0599999999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966282.0599999999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741113.87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741113.87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620214.05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620214.05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780388.45</v>
      </c>
      <c r="L61" s="31">
        <v>776626.52</v>
      </c>
      <c r="M61" s="52">
        <v>0</v>
      </c>
      <c r="N61" s="52">
        <v>0</v>
      </c>
      <c r="O61" s="36">
        <f t="shared" si="13"/>
        <v>1557014.97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434468.84</v>
      </c>
      <c r="N62" s="52">
        <v>0</v>
      </c>
      <c r="O62" s="36">
        <f t="shared" si="13"/>
        <v>434468.84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220551.62</v>
      </c>
      <c r="O63" s="55">
        <f t="shared" si="13"/>
        <v>220551.62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2021-12-27T21:45:13Z</dcterms:modified>
  <cp:category/>
  <cp:version/>
  <cp:contentType/>
  <cp:contentStatus/>
</cp:coreProperties>
</file>