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<sst xmlns="http://schemas.openxmlformats.org/spreadsheetml/2006/main" count="81" uniqueCount="78">
  <si>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</si>
  <si>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</si>
  <si>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</si>
  <si>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</si>
  <si>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</si>
  <si>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</si>
  <si>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</si>
  <si>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</si>
  <si>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</si>
  <si>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</si>
  <si>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</si>
  <si>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</si>
  <si>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</si>
  <si>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</si>
  <si>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</si>
  <si>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</si>
  <si>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</si>
  <si>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</si>
  <si>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</si>
  <si>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</si>
  <si>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</si>
  <si>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</si>
  <si>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</si>
  <si>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</si>
  <si>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</si>
  <si>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</si>
  <si>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</si>
  <si>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</si>
  <si>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</si>
  <si>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</si>
  <si>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</si>
  <si>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</si>
  <si>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</si>
  <si>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</si>
  <si>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</si>
  <si>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</si>
  <si>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</si>
  <si>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</si>
  <si>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</si>
  <si>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</si>
  <si>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</si>
  <si>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</si>
  <si>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</si>
  <si>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</si>
  <si>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</si>
  <si>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</si>
  <si>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</si>
  <si>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</si>
  <si>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</si>
  <si>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</si>
  <si>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</si>
  <si>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</si>
  <si>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</si>
  <si>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</si>
  <si>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</si>
  <si>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</si>
  <si>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</si>
  <si>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</si>
  <si>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</si>
  <si>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</si>
  <si>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</si>
  <si>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</si>
  <si>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</si>
  <si>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</si>
  <si>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</si>
  <si>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</si>
  <si>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</si>
  <si>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</si>
  <si>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</si>
  <si>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</si>
  <si>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</si>
  <si>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</si>
  <si>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</si>
  <si>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16/12/21 - VENCIMENTO 23/12/21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</si>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</sst>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368799</v>
      </c>
      <c r="C7" s="9">
        <f t="shared" si="0"/>
        <v>264714</v>
      </c>
      <c r="D7" s="9">
        <f t="shared" si="0"/>
        <v>268629</v>
      </c>
      <c r="E7" s="9">
        <f t="shared" si="0"/>
        <v>56820</v>
      </c>
      <c r="F7" s="9">
        <f t="shared" si="0"/>
        <v>206534</v>
      </c>
      <c r="G7" s="9">
        <f t="shared" si="0"/>
        <v>339106</v>
      </c>
      <c r="H7" s="9">
        <f t="shared" si="0"/>
        <v>44519</v>
      </c>
      <c r="I7" s="9">
        <f t="shared" si="0"/>
        <v>261565</v>
      </c>
      <c r="J7" s="9">
        <f t="shared" si="0"/>
        <v>224406</v>
      </c>
      <c r="K7" s="9">
        <f t="shared" si="0"/>
        <v>330905</v>
      </c>
      <c r="L7" s="9">
        <f t="shared" si="0"/>
        <v>235007</v>
      </c>
      <c r="M7" s="9">
        <f t="shared" si="0"/>
        <v>119552</v>
      </c>
      <c r="N7" s="9">
        <f t="shared" si="0"/>
        <v>69942</v>
      </c>
      <c r="O7" s="9">
        <f t="shared" si="0"/>
        <v>2790498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17790</v>
      </c>
      <c r="C8" s="11">
        <f t="shared" si="1"/>
        <v>18287</v>
      </c>
      <c r="D8" s="11">
        <f t="shared" si="1"/>
        <v>13311</v>
      </c>
      <c r="E8" s="11">
        <f t="shared" si="1"/>
        <v>2758</v>
      </c>
      <c r="F8" s="11">
        <f t="shared" si="1"/>
        <v>10093</v>
      </c>
      <c r="G8" s="11">
        <f t="shared" si="1"/>
        <v>14976</v>
      </c>
      <c r="H8" s="11">
        <f t="shared" si="1"/>
        <v>2723</v>
      </c>
      <c r="I8" s="11">
        <f t="shared" si="1"/>
        <v>18698</v>
      </c>
      <c r="J8" s="11">
        <f t="shared" si="1"/>
        <v>13130</v>
      </c>
      <c r="K8" s="11">
        <f t="shared" si="1"/>
        <v>11463</v>
      </c>
      <c r="L8" s="11">
        <f t="shared" si="1"/>
        <v>8684</v>
      </c>
      <c r="M8" s="11">
        <f t="shared" si="1"/>
        <v>5679</v>
      </c>
      <c r="N8" s="11">
        <f t="shared" si="1"/>
        <v>4778</v>
      </c>
      <c r="O8" s="11">
        <f t="shared" si="1"/>
        <v>142370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17790</v>
      </c>
      <c r="C9" s="11">
        <v>18287</v>
      </c>
      <c r="D9" s="11">
        <v>13311</v>
      </c>
      <c r="E9" s="11">
        <v>2758</v>
      </c>
      <c r="F9" s="11">
        <v>10093</v>
      </c>
      <c r="G9" s="11">
        <v>14976</v>
      </c>
      <c r="H9" s="11">
        <v>2723</v>
      </c>
      <c r="I9" s="11">
        <v>18692</v>
      </c>
      <c r="J9" s="11">
        <v>13130</v>
      </c>
      <c r="K9" s="11">
        <v>11452</v>
      </c>
      <c r="L9" s="11">
        <v>8684</v>
      </c>
      <c r="M9" s="11">
        <v>5667</v>
      </c>
      <c r="N9" s="11">
        <v>4768</v>
      </c>
      <c r="O9" s="11">
        <f>SUM(B9:N9)</f>
        <v>142331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11</v>
      </c>
      <c r="L10" s="13">
        <v>0</v>
      </c>
      <c r="M10" s="13">
        <v>12</v>
      </c>
      <c r="N10" s="13">
        <v>10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351009</v>
      </c>
      <c r="C11" s="13">
        <v>246427</v>
      </c>
      <c r="D11" s="13">
        <v>255318</v>
      </c>
      <c r="E11" s="13">
        <v>54062</v>
      </c>
      <c r="F11" s="13">
        <v>196441</v>
      </c>
      <c r="G11" s="13">
        <v>324130</v>
      </c>
      <c r="H11" s="13">
        <v>41796</v>
      </c>
      <c r="I11" s="13">
        <v>242867</v>
      </c>
      <c r="J11" s="13">
        <v>211276</v>
      </c>
      <c r="K11" s="13">
        <v>319442</v>
      </c>
      <c r="L11" s="13">
        <v>226323</v>
      </c>
      <c r="M11" s="13">
        <v>113873</v>
      </c>
      <c r="N11" s="13">
        <v>65164</v>
      </c>
      <c r="O11" s="11">
        <f>SUM(B11:N11)</f>
        <v>2648128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1.218300165848705</v>
      </c>
      <c r="C15" s="19">
        <v>1.230539824797466</v>
      </c>
      <c r="D15" s="19">
        <v>1.201537727483387</v>
      </c>
      <c r="E15" s="19">
        <v>1</v>
      </c>
      <c r="F15" s="19">
        <v>1.408298009095633</v>
      </c>
      <c r="G15" s="19">
        <v>1.500725229881933</v>
      </c>
      <c r="H15" s="19">
        <v>1.66656423445504</v>
      </c>
      <c r="I15" s="19">
        <v>1.261347676716473</v>
      </c>
      <c r="J15" s="19">
        <v>1.285320882069756</v>
      </c>
      <c r="K15" s="19">
        <v>1.175233610130865</v>
      </c>
      <c r="L15" s="19">
        <v>1.303061089002739</v>
      </c>
      <c r="M15" s="19">
        <v>1.248001561472556</v>
      </c>
      <c r="N15" s="19">
        <v>1.249594670096319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1096688.7</v>
      </c>
      <c r="C17" s="24">
        <f aca="true" t="shared" si="2" ref="C17:N17">C18+C19+C20+C21+C22+C23+C24+C25</f>
        <v>802830.57</v>
      </c>
      <c r="D17" s="24">
        <f t="shared" si="2"/>
        <v>693966.1799999999</v>
      </c>
      <c r="E17" s="24">
        <f t="shared" si="2"/>
        <v>212432.51</v>
      </c>
      <c r="F17" s="24">
        <f t="shared" si="2"/>
        <v>726046.4</v>
      </c>
      <c r="G17" s="24">
        <f t="shared" si="2"/>
        <v>1050594.16</v>
      </c>
      <c r="H17" s="24">
        <f t="shared" si="2"/>
        <v>201911.11</v>
      </c>
      <c r="I17" s="24">
        <f t="shared" si="2"/>
        <v>814599.19</v>
      </c>
      <c r="J17" s="24">
        <f t="shared" si="2"/>
        <v>708426.1199999999</v>
      </c>
      <c r="K17" s="24">
        <f t="shared" si="2"/>
        <v>917485.3799999999</v>
      </c>
      <c r="L17" s="24">
        <f t="shared" si="2"/>
        <v>827105.1</v>
      </c>
      <c r="M17" s="24">
        <f t="shared" si="2"/>
        <v>465926.8499999999</v>
      </c>
      <c r="N17" s="24">
        <f t="shared" si="2"/>
        <v>242817.65</v>
      </c>
      <c r="O17" s="24">
        <f>O18+O19+O20+O21+O22+O23+O24+O25</f>
        <v>8760829.920000002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821573.53</v>
      </c>
      <c r="C18" s="30">
        <f t="shared" si="3"/>
        <v>609186.33</v>
      </c>
      <c r="D18" s="30">
        <f t="shared" si="3"/>
        <v>542147.05</v>
      </c>
      <c r="E18" s="30">
        <f t="shared" si="3"/>
        <v>195904</v>
      </c>
      <c r="F18" s="30">
        <f t="shared" si="3"/>
        <v>483144.99</v>
      </c>
      <c r="G18" s="30">
        <f t="shared" si="3"/>
        <v>652677.32</v>
      </c>
      <c r="H18" s="30">
        <f t="shared" si="3"/>
        <v>115046</v>
      </c>
      <c r="I18" s="30">
        <f t="shared" si="3"/>
        <v>597702.18</v>
      </c>
      <c r="J18" s="30">
        <f t="shared" si="3"/>
        <v>515752.31</v>
      </c>
      <c r="K18" s="30">
        <f t="shared" si="3"/>
        <v>718891.11</v>
      </c>
      <c r="L18" s="30">
        <f t="shared" si="3"/>
        <v>581313.32</v>
      </c>
      <c r="M18" s="30">
        <f t="shared" si="3"/>
        <v>341249.23</v>
      </c>
      <c r="N18" s="30">
        <f t="shared" si="3"/>
        <v>180331.46</v>
      </c>
      <c r="O18" s="30">
        <f aca="true" t="shared" si="4" ref="O18:O25">SUM(B18:N18)</f>
        <v>6354918.830000001</v>
      </c>
    </row>
    <row r="19" spans="1:23" ht="18.75" customHeight="1">
      <c r="A19" s="26" t="s">
        <v>35</v>
      </c>
      <c r="B19" s="30">
        <f>IF(B15&lt;&gt;0,ROUND((B15-1)*B18,2),0)</f>
        <v>179349.64</v>
      </c>
      <c r="C19" s="30">
        <f aca="true" t="shared" si="5" ref="C19:N19">IF(C15&lt;&gt;0,ROUND((C15-1)*C18,2),0)</f>
        <v>140441.71</v>
      </c>
      <c r="D19" s="30">
        <f t="shared" si="5"/>
        <v>109263.08</v>
      </c>
      <c r="E19" s="30">
        <f t="shared" si="5"/>
        <v>0</v>
      </c>
      <c r="F19" s="30">
        <f t="shared" si="5"/>
        <v>197267.14</v>
      </c>
      <c r="G19" s="30">
        <f t="shared" si="5"/>
        <v>326812</v>
      </c>
      <c r="H19" s="30">
        <f t="shared" si="5"/>
        <v>76685.55</v>
      </c>
      <c r="I19" s="30">
        <f t="shared" si="5"/>
        <v>156208.08</v>
      </c>
      <c r="J19" s="30">
        <f t="shared" si="5"/>
        <v>147154.9</v>
      </c>
      <c r="K19" s="30">
        <f t="shared" si="5"/>
        <v>125973.88</v>
      </c>
      <c r="L19" s="30">
        <f t="shared" si="5"/>
        <v>176173.45</v>
      </c>
      <c r="M19" s="30">
        <f t="shared" si="5"/>
        <v>84630.34</v>
      </c>
      <c r="N19" s="30">
        <f t="shared" si="5"/>
        <v>45009.77</v>
      </c>
      <c r="O19" s="30">
        <f t="shared" si="4"/>
        <v>1764969.54</v>
      </c>
      <c r="W19" s="62"/>
    </row>
    <row r="20" spans="1:15" ht="18.75" customHeight="1">
      <c r="A20" s="26" t="s">
        <v>36</v>
      </c>
      <c r="B20" s="30">
        <v>43397.17</v>
      </c>
      <c r="C20" s="30">
        <v>30662.8</v>
      </c>
      <c r="D20" s="30">
        <v>18710.13</v>
      </c>
      <c r="E20" s="30">
        <v>7862.49</v>
      </c>
      <c r="F20" s="30">
        <v>21782.38</v>
      </c>
      <c r="G20" s="30">
        <v>34875.03</v>
      </c>
      <c r="H20" s="30">
        <v>3550.62</v>
      </c>
      <c r="I20" s="30">
        <v>24390.97</v>
      </c>
      <c r="J20" s="30">
        <v>25278.73</v>
      </c>
      <c r="K20" s="30">
        <v>37080.33</v>
      </c>
      <c r="L20" s="30">
        <v>34249.07</v>
      </c>
      <c r="M20" s="30">
        <v>14572.93</v>
      </c>
      <c r="N20" s="30">
        <v>9061.98</v>
      </c>
      <c r="O20" s="30">
        <f t="shared" si="4"/>
        <v>305474.63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-82848.09</v>
      </c>
      <c r="C27" s="30">
        <f>+C28+C30+C43+C44+C47-C48</f>
        <v>-83881.29000000001</v>
      </c>
      <c r="D27" s="30">
        <f t="shared" si="6"/>
        <v>-64830.5</v>
      </c>
      <c r="E27" s="30">
        <f t="shared" si="6"/>
        <v>-13034.800000000001</v>
      </c>
      <c r="F27" s="30">
        <f t="shared" si="6"/>
        <v>-47478.43</v>
      </c>
      <c r="G27" s="30">
        <f t="shared" si="6"/>
        <v>-70328.90999999999</v>
      </c>
      <c r="H27" s="30">
        <f t="shared" si="6"/>
        <v>-23548.7</v>
      </c>
      <c r="I27" s="30">
        <f t="shared" si="6"/>
        <v>-85652.7</v>
      </c>
      <c r="J27" s="30">
        <f t="shared" si="6"/>
        <v>-60777.72</v>
      </c>
      <c r="K27" s="30">
        <f t="shared" si="6"/>
        <v>-54241.21000000001</v>
      </c>
      <c r="L27" s="30">
        <f t="shared" si="6"/>
        <v>-41670.409999999996</v>
      </c>
      <c r="M27" s="30">
        <f t="shared" si="6"/>
        <v>-26861.01</v>
      </c>
      <c r="N27" s="30">
        <f t="shared" si="6"/>
        <v>-21995.22</v>
      </c>
      <c r="O27" s="30">
        <f t="shared" si="6"/>
        <v>-677148.9900000001</v>
      </c>
    </row>
    <row r="28" spans="1:15" ht="18.75" customHeight="1">
      <c r="A28" s="26" t="s">
        <v>40</v>
      </c>
      <c r="B28" s="31">
        <f>+B29</f>
        <v>-78276</v>
      </c>
      <c r="C28" s="31">
        <f>+C29</f>
        <v>-80462.8</v>
      </c>
      <c r="D28" s="31">
        <f aca="true" t="shared" si="7" ref="D28:O28">+D29</f>
        <v>-58568.4</v>
      </c>
      <c r="E28" s="31">
        <f t="shared" si="7"/>
        <v>-12135.2</v>
      </c>
      <c r="F28" s="31">
        <f t="shared" si="7"/>
        <v>-44409.2</v>
      </c>
      <c r="G28" s="31">
        <f t="shared" si="7"/>
        <v>-65894.4</v>
      </c>
      <c r="H28" s="31">
        <f t="shared" si="7"/>
        <v>-11981.2</v>
      </c>
      <c r="I28" s="31">
        <f t="shared" si="7"/>
        <v>-82244.8</v>
      </c>
      <c r="J28" s="31">
        <f t="shared" si="7"/>
        <v>-57772</v>
      </c>
      <c r="K28" s="31">
        <f t="shared" si="7"/>
        <v>-50388.8</v>
      </c>
      <c r="L28" s="31">
        <f t="shared" si="7"/>
        <v>-38209.6</v>
      </c>
      <c r="M28" s="31">
        <f t="shared" si="7"/>
        <v>-24934.8</v>
      </c>
      <c r="N28" s="31">
        <f t="shared" si="7"/>
        <v>-20979.2</v>
      </c>
      <c r="O28" s="31">
        <f t="shared" si="7"/>
        <v>-626256.4</v>
      </c>
    </row>
    <row r="29" spans="1:26" ht="18.75" customHeight="1">
      <c r="A29" s="27" t="s">
        <v>41</v>
      </c>
      <c r="B29" s="16">
        <f>ROUND((-B9)*$G$3,2)</f>
        <v>-78276</v>
      </c>
      <c r="C29" s="16">
        <f aca="true" t="shared" si="8" ref="C29:N29">ROUND((-C9)*$G$3,2)</f>
        <v>-80462.8</v>
      </c>
      <c r="D29" s="16">
        <f t="shared" si="8"/>
        <v>-58568.4</v>
      </c>
      <c r="E29" s="16">
        <f t="shared" si="8"/>
        <v>-12135.2</v>
      </c>
      <c r="F29" s="16">
        <f t="shared" si="8"/>
        <v>-44409.2</v>
      </c>
      <c r="G29" s="16">
        <f t="shared" si="8"/>
        <v>-65894.4</v>
      </c>
      <c r="H29" s="16">
        <f t="shared" si="8"/>
        <v>-11981.2</v>
      </c>
      <c r="I29" s="16">
        <f t="shared" si="8"/>
        <v>-82244.8</v>
      </c>
      <c r="J29" s="16">
        <f t="shared" si="8"/>
        <v>-57772</v>
      </c>
      <c r="K29" s="16">
        <f t="shared" si="8"/>
        <v>-50388.8</v>
      </c>
      <c r="L29" s="16">
        <f t="shared" si="8"/>
        <v>-38209.6</v>
      </c>
      <c r="M29" s="16">
        <f t="shared" si="8"/>
        <v>-24934.8</v>
      </c>
      <c r="N29" s="16">
        <f t="shared" si="8"/>
        <v>-20979.2</v>
      </c>
      <c r="O29" s="32">
        <f aca="true" t="shared" si="9" ref="O29:O48">SUM(B29:N29)</f>
        <v>-626256.4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-4572.09</v>
      </c>
      <c r="C30" s="31">
        <f aca="true" t="shared" si="10" ref="C30:O30">SUM(C31:C41)</f>
        <v>-3418.4900000000002</v>
      </c>
      <c r="D30" s="31">
        <f t="shared" si="10"/>
        <v>-2921.0600000000004</v>
      </c>
      <c r="E30" s="31">
        <f t="shared" si="10"/>
        <v>-899.5999999999999</v>
      </c>
      <c r="F30" s="31">
        <f t="shared" si="10"/>
        <v>-3069.23</v>
      </c>
      <c r="G30" s="31">
        <f t="shared" si="10"/>
        <v>-4434.51</v>
      </c>
      <c r="H30" s="31">
        <f t="shared" si="10"/>
        <v>-10592.880000000001</v>
      </c>
      <c r="I30" s="31">
        <f t="shared" si="10"/>
        <v>-3407.9000000000005</v>
      </c>
      <c r="J30" s="31">
        <f t="shared" si="10"/>
        <v>-3005.7200000000003</v>
      </c>
      <c r="K30" s="31">
        <f t="shared" si="10"/>
        <v>-3852.41</v>
      </c>
      <c r="L30" s="31">
        <f t="shared" si="10"/>
        <v>-3460.81</v>
      </c>
      <c r="M30" s="31">
        <f t="shared" si="10"/>
        <v>-1926.21</v>
      </c>
      <c r="N30" s="31">
        <f t="shared" si="10"/>
        <v>-1016.02</v>
      </c>
      <c r="O30" s="31">
        <f t="shared" si="10"/>
        <v>-46576.92999999999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-9746.2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-9746.2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-5574.6</v>
      </c>
      <c r="C39" s="33">
        <v>-4168.05</v>
      </c>
      <c r="D39" s="33">
        <v>-3561.55</v>
      </c>
      <c r="E39" s="33">
        <v>-1096.85</v>
      </c>
      <c r="F39" s="33">
        <v>-3742.21</v>
      </c>
      <c r="G39" s="33">
        <v>-5406.85</v>
      </c>
      <c r="H39" s="33">
        <v>-1032.33</v>
      </c>
      <c r="I39" s="33">
        <v>-4155.14</v>
      </c>
      <c r="J39" s="33">
        <v>-3664.78</v>
      </c>
      <c r="K39" s="33">
        <v>-4697.12</v>
      </c>
      <c r="L39" s="33">
        <v>-4219.66</v>
      </c>
      <c r="M39" s="33">
        <v>-2348.56</v>
      </c>
      <c r="N39" s="33">
        <v>-1238.8</v>
      </c>
      <c r="O39" s="33">
        <f t="shared" si="9"/>
        <v>-44906.5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1002.51</v>
      </c>
      <c r="C41" s="33">
        <v>749.56</v>
      </c>
      <c r="D41" s="33">
        <v>640.49</v>
      </c>
      <c r="E41" s="33">
        <v>197.25</v>
      </c>
      <c r="F41" s="33">
        <v>672.98</v>
      </c>
      <c r="G41" s="33">
        <v>972.34</v>
      </c>
      <c r="H41" s="33">
        <v>185.65</v>
      </c>
      <c r="I41" s="33">
        <v>747.24</v>
      </c>
      <c r="J41" s="33">
        <v>659.06</v>
      </c>
      <c r="K41" s="33">
        <v>844.71</v>
      </c>
      <c r="L41" s="33">
        <v>758.85</v>
      </c>
      <c r="M41" s="33">
        <v>422.35</v>
      </c>
      <c r="N41" s="33">
        <v>222.78</v>
      </c>
      <c r="O41" s="33">
        <f>SUM(B41:N41)</f>
        <v>8075.77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-3341.04</v>
      </c>
      <c r="E43" s="35">
        <v>0</v>
      </c>
      <c r="F43" s="35">
        <v>0</v>
      </c>
      <c r="G43" s="35">
        <v>0</v>
      </c>
      <c r="H43" s="35">
        <v>-974.62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-4315.66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1013840.61</v>
      </c>
      <c r="C46" s="36">
        <f t="shared" si="11"/>
        <v>718949.2799999999</v>
      </c>
      <c r="D46" s="36">
        <f t="shared" si="11"/>
        <v>629135.6799999999</v>
      </c>
      <c r="E46" s="36">
        <f t="shared" si="11"/>
        <v>199397.71000000002</v>
      </c>
      <c r="F46" s="36">
        <f t="shared" si="11"/>
        <v>678567.97</v>
      </c>
      <c r="G46" s="36">
        <f t="shared" si="11"/>
        <v>980265.2499999999</v>
      </c>
      <c r="H46" s="36">
        <f t="shared" si="11"/>
        <v>178362.40999999997</v>
      </c>
      <c r="I46" s="36">
        <f t="shared" si="11"/>
        <v>728946.49</v>
      </c>
      <c r="J46" s="36">
        <f t="shared" si="11"/>
        <v>647648.3999999999</v>
      </c>
      <c r="K46" s="36">
        <f t="shared" si="11"/>
        <v>863244.1699999999</v>
      </c>
      <c r="L46" s="36">
        <f t="shared" si="11"/>
        <v>785434.69</v>
      </c>
      <c r="M46" s="36">
        <f t="shared" si="11"/>
        <v>439065.8399999999</v>
      </c>
      <c r="N46" s="36">
        <f t="shared" si="11"/>
        <v>220822.43</v>
      </c>
      <c r="O46" s="36">
        <f>SUM(B46:N46)</f>
        <v>8083680.93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1013840.61</v>
      </c>
      <c r="C52" s="51">
        <f t="shared" si="12"/>
        <v>718949.27</v>
      </c>
      <c r="D52" s="51">
        <f t="shared" si="12"/>
        <v>629135.68</v>
      </c>
      <c r="E52" s="51">
        <f t="shared" si="12"/>
        <v>199397.71</v>
      </c>
      <c r="F52" s="51">
        <f t="shared" si="12"/>
        <v>678567.96</v>
      </c>
      <c r="G52" s="51">
        <f t="shared" si="12"/>
        <v>980265.25</v>
      </c>
      <c r="H52" s="51">
        <f t="shared" si="12"/>
        <v>178362.41</v>
      </c>
      <c r="I52" s="51">
        <f t="shared" si="12"/>
        <v>728946.49</v>
      </c>
      <c r="J52" s="51">
        <f t="shared" si="12"/>
        <v>647648.4</v>
      </c>
      <c r="K52" s="51">
        <f t="shared" si="12"/>
        <v>863244.18</v>
      </c>
      <c r="L52" s="51">
        <f t="shared" si="12"/>
        <v>785434.68</v>
      </c>
      <c r="M52" s="51">
        <f t="shared" si="12"/>
        <v>439065.84</v>
      </c>
      <c r="N52" s="51">
        <f t="shared" si="12"/>
        <v>220822.43</v>
      </c>
      <c r="O52" s="36">
        <f t="shared" si="12"/>
        <v>8083680.910000001</v>
      </c>
      <c r="Q52"/>
    </row>
    <row r="53" spans="1:18" ht="18.75" customHeight="1">
      <c r="A53" s="26" t="s">
        <v>57</v>
      </c>
      <c r="B53" s="51">
        <v>828943</v>
      </c>
      <c r="C53" s="51">
        <v>512367.58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1341310.58</v>
      </c>
      <c r="P53"/>
      <c r="Q53"/>
      <c r="R53" s="43"/>
    </row>
    <row r="54" spans="1:16" ht="18.75" customHeight="1">
      <c r="A54" s="26" t="s">
        <v>58</v>
      </c>
      <c r="B54" s="51">
        <v>184897.61</v>
      </c>
      <c r="C54" s="51">
        <v>206581.69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391479.3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629135.68</v>
      </c>
      <c r="E55" s="52">
        <v>0</v>
      </c>
      <c r="F55" s="52">
        <v>0</v>
      </c>
      <c r="G55" s="52">
        <v>0</v>
      </c>
      <c r="H55" s="51">
        <v>178362.41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807498.0900000001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199397.71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199397.71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678567.96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678567.96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980265.25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980265.25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728946.49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728946.49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647648.4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647648.4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863244.18</v>
      </c>
      <c r="L61" s="31">
        <v>785434.68</v>
      </c>
      <c r="M61" s="52">
        <v>0</v>
      </c>
      <c r="N61" s="52">
        <v>0</v>
      </c>
      <c r="O61" s="36">
        <f t="shared" si="13"/>
        <v>1648678.86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439065.84</v>
      </c>
      <c r="N62" s="52">
        <v>0</v>
      </c>
      <c r="O62" s="36">
        <f t="shared" si="13"/>
        <v>439065.84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220822.43</v>
      </c>
      <c r="O63" s="55">
        <f t="shared" si="13"/>
        <v>220822.43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7" spans="2:14" ht="13.5">
      <c r="B107"/>
      <c r="C107"/>
      <c r="D107"/>
      <c r="E107"/>
      <c r="F107"/>
      <c r="G107"/>
      <c r="H107"/>
      <c r="I107"/>
      <c r="J107"/>
      <c r="K107"/>
      <c r="L107"/>
      <c r="M107"/>
      <c r="N107"/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2021-12-22T21:20:11Z</dcterms:modified>
  <cp:category/>
  <cp:version/>
  <cp:contentType/>
  <cp:contentStatus/>
</cp:coreProperties>
</file>