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<sst xmlns="http://schemas.openxmlformats.org/spreadsheetml/2006/main" count="81" uniqueCount="78">
  <si>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</si>
  <si>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</si>
  <si>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</si>
  <si>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</si>
  <si>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</si>
  <si>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</si>
  <si>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</si>
  <si>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</si>
  <si>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</si>
  <si>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</si>
  <si>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</si>
  <si>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</si>
  <si>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</si>
  <si>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</si>
  <si>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</si>
  <si>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</si>
  <si>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</si>
  <si>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</si>
  <si>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</si>
  <si>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</si>
  <si>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</si>
  <si>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</si>
  <si>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</si>
  <si>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</si>
  <si>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</si>
  <si>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</si>
  <si>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</si>
  <si>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</si>
  <si>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</si>
  <si>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</si>
  <si>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</si>
  <si>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</si>
  <si>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</si>
  <si>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</si>
  <si>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</si>
  <si>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</si>
  <si>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</si>
  <si>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</si>
  <si>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</si>
  <si>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</si>
  <si>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</si>
  <si>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</si>
  <si>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</si>
  <si>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</si>
  <si>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</si>
  <si>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</si>
  <si>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</si>
  <si>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</si>
  <si>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</si>
  <si>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</si>
  <si>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</si>
  <si>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</si>
  <si>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</si>
  <si>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</si>
  <si>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</si>
  <si>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</si>
  <si>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</si>
  <si>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</si>
  <si>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</si>
  <si>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</si>
  <si>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</si>
  <si>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</si>
  <si>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</si>
  <si>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</si>
  <si>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</si>
  <si>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</si>
  <si>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</si>
  <si>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</si>
  <si>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</si>
  <si>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</si>
  <si>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</si>
  <si>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</si>
  <si>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</si>
  <si>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09/12/21 - VENCIMENTO 16/12/21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</si>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</sst>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384911</v>
      </c>
      <c r="C7" s="9">
        <f t="shared" si="0"/>
        <v>275045</v>
      </c>
      <c r="D7" s="9">
        <f t="shared" si="0"/>
        <v>281341</v>
      </c>
      <c r="E7" s="9">
        <f t="shared" si="0"/>
        <v>59903</v>
      </c>
      <c r="F7" s="9">
        <f t="shared" si="0"/>
        <v>220072</v>
      </c>
      <c r="G7" s="9">
        <f t="shared" si="0"/>
        <v>354181</v>
      </c>
      <c r="H7" s="9">
        <f t="shared" si="0"/>
        <v>46590</v>
      </c>
      <c r="I7" s="9">
        <f t="shared" si="0"/>
        <v>265138</v>
      </c>
      <c r="J7" s="9">
        <f t="shared" si="0"/>
        <v>234217</v>
      </c>
      <c r="K7" s="9">
        <f t="shared" si="0"/>
        <v>339017</v>
      </c>
      <c r="L7" s="9">
        <f t="shared" si="0"/>
        <v>249461</v>
      </c>
      <c r="M7" s="9">
        <f t="shared" si="0"/>
        <v>125206</v>
      </c>
      <c r="N7" s="9">
        <f t="shared" si="0"/>
        <v>76212</v>
      </c>
      <c r="O7" s="9">
        <f t="shared" si="0"/>
        <v>2911294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17646</v>
      </c>
      <c r="C8" s="11">
        <f t="shared" si="1"/>
        <v>18689</v>
      </c>
      <c r="D8" s="11">
        <f t="shared" si="1"/>
        <v>13458</v>
      </c>
      <c r="E8" s="11">
        <f t="shared" si="1"/>
        <v>2695</v>
      </c>
      <c r="F8" s="11">
        <f t="shared" si="1"/>
        <v>10125</v>
      </c>
      <c r="G8" s="11">
        <f t="shared" si="1"/>
        <v>14858</v>
      </c>
      <c r="H8" s="11">
        <f t="shared" si="1"/>
        <v>2862</v>
      </c>
      <c r="I8" s="11">
        <f t="shared" si="1"/>
        <v>18260</v>
      </c>
      <c r="J8" s="11">
        <f t="shared" si="1"/>
        <v>13309</v>
      </c>
      <c r="K8" s="11">
        <f t="shared" si="1"/>
        <v>10896</v>
      </c>
      <c r="L8" s="11">
        <f t="shared" si="1"/>
        <v>8822</v>
      </c>
      <c r="M8" s="11">
        <f t="shared" si="1"/>
        <v>5614</v>
      </c>
      <c r="N8" s="11">
        <f t="shared" si="1"/>
        <v>5001</v>
      </c>
      <c r="O8" s="11">
        <f t="shared" si="1"/>
        <v>142235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17646</v>
      </c>
      <c r="C9" s="11">
        <v>18689</v>
      </c>
      <c r="D9" s="11">
        <v>13458</v>
      </c>
      <c r="E9" s="11">
        <v>2695</v>
      </c>
      <c r="F9" s="11">
        <v>10125</v>
      </c>
      <c r="G9" s="11">
        <v>14858</v>
      </c>
      <c r="H9" s="11">
        <v>2862</v>
      </c>
      <c r="I9" s="11">
        <v>18255</v>
      </c>
      <c r="J9" s="11">
        <v>13309</v>
      </c>
      <c r="K9" s="11">
        <v>10889</v>
      </c>
      <c r="L9" s="11">
        <v>8822</v>
      </c>
      <c r="M9" s="11">
        <v>5610</v>
      </c>
      <c r="N9" s="11">
        <v>4991</v>
      </c>
      <c r="O9" s="11">
        <f>SUM(B9:N9)</f>
        <v>142209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</v>
      </c>
      <c r="J10" s="13">
        <v>0</v>
      </c>
      <c r="K10" s="13">
        <v>7</v>
      </c>
      <c r="L10" s="13">
        <v>0</v>
      </c>
      <c r="M10" s="13">
        <v>4</v>
      </c>
      <c r="N10" s="13">
        <v>10</v>
      </c>
      <c r="O10" s="11">
        <f>SUM(B10:N10)</f>
        <v>26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367265</v>
      </c>
      <c r="C11" s="13">
        <v>256356</v>
      </c>
      <c r="D11" s="13">
        <v>267883</v>
      </c>
      <c r="E11" s="13">
        <v>57208</v>
      </c>
      <c r="F11" s="13">
        <v>209947</v>
      </c>
      <c r="G11" s="13">
        <v>339323</v>
      </c>
      <c r="H11" s="13">
        <v>43728</v>
      </c>
      <c r="I11" s="13">
        <v>246878</v>
      </c>
      <c r="J11" s="13">
        <v>220908</v>
      </c>
      <c r="K11" s="13">
        <v>328121</v>
      </c>
      <c r="L11" s="13">
        <v>240639</v>
      </c>
      <c r="M11" s="13">
        <v>119592</v>
      </c>
      <c r="N11" s="13">
        <v>71211</v>
      </c>
      <c r="O11" s="11">
        <f>SUM(B11:N11)</f>
        <v>2769059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1.18167808809205</v>
      </c>
      <c r="C15" s="19">
        <v>1.205397427323017</v>
      </c>
      <c r="D15" s="19">
        <v>1.172815715478771</v>
      </c>
      <c r="E15" s="19">
        <v>0.965003596238376</v>
      </c>
      <c r="F15" s="19">
        <v>1.354656583269707</v>
      </c>
      <c r="G15" s="19">
        <v>1.452153838777689</v>
      </c>
      <c r="H15" s="19">
        <v>1.643456031975385</v>
      </c>
      <c r="I15" s="19">
        <v>1.234118916251946</v>
      </c>
      <c r="J15" s="19">
        <v>1.249896447862431</v>
      </c>
      <c r="K15" s="19">
        <v>1.159300849701117</v>
      </c>
      <c r="L15" s="19">
        <v>1.255769087978783</v>
      </c>
      <c r="M15" s="19">
        <v>1.227644082183682</v>
      </c>
      <c r="N15" s="19">
        <v>1.174690384242467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1108889.06</v>
      </c>
      <c r="C17" s="24">
        <f aca="true" t="shared" si="2" ref="C17:N17">C18+C19+C20+C21+C22+C23+C24+C25</f>
        <v>816069.5200000001</v>
      </c>
      <c r="D17" s="24">
        <f t="shared" si="2"/>
        <v>708484.76</v>
      </c>
      <c r="E17" s="24">
        <f t="shared" si="2"/>
        <v>215332.81000000003</v>
      </c>
      <c r="F17" s="24">
        <f t="shared" si="2"/>
        <v>743506.51</v>
      </c>
      <c r="G17" s="24">
        <f t="shared" si="2"/>
        <v>1060895.85</v>
      </c>
      <c r="H17" s="24">
        <f t="shared" si="2"/>
        <v>208238.66</v>
      </c>
      <c r="I17" s="24">
        <f t="shared" si="2"/>
        <v>807960.24</v>
      </c>
      <c r="J17" s="24">
        <f t="shared" si="2"/>
        <v>718540.03</v>
      </c>
      <c r="K17" s="24">
        <f t="shared" si="2"/>
        <v>925837.0599999999</v>
      </c>
      <c r="L17" s="24">
        <f t="shared" si="2"/>
        <v>845024.73</v>
      </c>
      <c r="M17" s="24">
        <f t="shared" si="2"/>
        <v>479132.78</v>
      </c>
      <c r="N17" s="24">
        <f t="shared" si="2"/>
        <v>248443.88999999998</v>
      </c>
      <c r="O17" s="24">
        <f>O18+O19+O20+O21+O22+O23+O24+O25</f>
        <v>8886355.9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857466.23</v>
      </c>
      <c r="C18" s="30">
        <f t="shared" si="3"/>
        <v>632961.06</v>
      </c>
      <c r="D18" s="30">
        <f t="shared" si="3"/>
        <v>567802.41</v>
      </c>
      <c r="E18" s="30">
        <f t="shared" si="3"/>
        <v>206533.56</v>
      </c>
      <c r="F18" s="30">
        <f t="shared" si="3"/>
        <v>514814.43</v>
      </c>
      <c r="G18" s="30">
        <f t="shared" si="3"/>
        <v>681692.17</v>
      </c>
      <c r="H18" s="30">
        <f t="shared" si="3"/>
        <v>120397.88</v>
      </c>
      <c r="I18" s="30">
        <f t="shared" si="3"/>
        <v>605866.84</v>
      </c>
      <c r="J18" s="30">
        <f t="shared" si="3"/>
        <v>538300.93</v>
      </c>
      <c r="K18" s="30">
        <f t="shared" si="3"/>
        <v>736514.43</v>
      </c>
      <c r="L18" s="30">
        <f t="shared" si="3"/>
        <v>617066.73</v>
      </c>
      <c r="M18" s="30">
        <f t="shared" si="3"/>
        <v>357388.01</v>
      </c>
      <c r="N18" s="30">
        <f t="shared" si="3"/>
        <v>196497.4</v>
      </c>
      <c r="O18" s="30">
        <f aca="true" t="shared" si="4" ref="O18:O25">SUM(B18:N18)</f>
        <v>6633302.08</v>
      </c>
    </row>
    <row r="19" spans="1:23" ht="18.75" customHeight="1">
      <c r="A19" s="26" t="s">
        <v>35</v>
      </c>
      <c r="B19" s="30">
        <f>IF(B15&lt;&gt;0,ROUND((B15-1)*B18,2),0)</f>
        <v>155782.83</v>
      </c>
      <c r="C19" s="30">
        <f aca="true" t="shared" si="5" ref="C19:N19">IF(C15&lt;&gt;0,ROUND((C15-1)*C18,2),0)</f>
        <v>130008.57</v>
      </c>
      <c r="D19" s="30">
        <f t="shared" si="5"/>
        <v>98125.18</v>
      </c>
      <c r="E19" s="30">
        <f t="shared" si="5"/>
        <v>-7227.93</v>
      </c>
      <c r="F19" s="30">
        <f t="shared" si="5"/>
        <v>182582.33</v>
      </c>
      <c r="G19" s="30">
        <f t="shared" si="5"/>
        <v>308229.73</v>
      </c>
      <c r="H19" s="30">
        <f t="shared" si="5"/>
        <v>77470.74</v>
      </c>
      <c r="I19" s="30">
        <f t="shared" si="5"/>
        <v>141844.89</v>
      </c>
      <c r="J19" s="30">
        <f t="shared" si="5"/>
        <v>134519.49</v>
      </c>
      <c r="K19" s="30">
        <f t="shared" si="5"/>
        <v>117327.37</v>
      </c>
      <c r="L19" s="30">
        <f t="shared" si="5"/>
        <v>157826.59</v>
      </c>
      <c r="M19" s="30">
        <f t="shared" si="5"/>
        <v>81357.27</v>
      </c>
      <c r="N19" s="30">
        <f t="shared" si="5"/>
        <v>34326.21</v>
      </c>
      <c r="O19" s="30">
        <f t="shared" si="4"/>
        <v>1612173.2699999998</v>
      </c>
      <c r="W19" s="62"/>
    </row>
    <row r="20" spans="1:15" ht="18.75" customHeight="1">
      <c r="A20" s="26" t="s">
        <v>36</v>
      </c>
      <c r="B20" s="30">
        <v>43271.64</v>
      </c>
      <c r="C20" s="30">
        <v>30560.16</v>
      </c>
      <c r="D20" s="30">
        <v>18711.25</v>
      </c>
      <c r="E20" s="30">
        <v>7361.16</v>
      </c>
      <c r="F20" s="30">
        <v>22257.86</v>
      </c>
      <c r="G20" s="30">
        <v>34744.14</v>
      </c>
      <c r="H20" s="30">
        <v>3741.1</v>
      </c>
      <c r="I20" s="30">
        <v>23950.55</v>
      </c>
      <c r="J20" s="30">
        <v>25479.43</v>
      </c>
      <c r="K20" s="30">
        <v>36455.2</v>
      </c>
      <c r="L20" s="30">
        <v>34762.15</v>
      </c>
      <c r="M20" s="30">
        <v>14913.15</v>
      </c>
      <c r="N20" s="30">
        <v>9205.84</v>
      </c>
      <c r="O20" s="30">
        <f t="shared" si="4"/>
        <v>305413.63000000006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-142.13</v>
      </c>
      <c r="C22" s="30">
        <v>0</v>
      </c>
      <c r="D22" s="30">
        <v>-3253.29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-1777.81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-7014.68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49828.03</v>
      </c>
      <c r="C25" s="30">
        <v>19857.27</v>
      </c>
      <c r="D25" s="30">
        <v>25757.98</v>
      </c>
      <c r="E25" s="30">
        <v>7324.79</v>
      </c>
      <c r="F25" s="30">
        <v>22652.79</v>
      </c>
      <c r="G25" s="30">
        <v>34888.58</v>
      </c>
      <c r="H25" s="30">
        <v>6987.03</v>
      </c>
      <c r="I25" s="30">
        <v>34956.73</v>
      </c>
      <c r="J25" s="30">
        <v>20676.76</v>
      </c>
      <c r="K25" s="30">
        <v>34198.83</v>
      </c>
      <c r="L25" s="30">
        <v>34028.03</v>
      </c>
      <c r="M25" s="30">
        <v>24133.12</v>
      </c>
      <c r="N25" s="30">
        <v>7073.21</v>
      </c>
      <c r="O25" s="30">
        <f t="shared" si="4"/>
        <v>322363.1500000001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-83046.09</v>
      </c>
      <c r="C27" s="30">
        <f>+C28+C30+C43+C44+C47-C48</f>
        <v>-86621.65000000001</v>
      </c>
      <c r="D27" s="30">
        <f t="shared" si="6"/>
        <v>-81530.61</v>
      </c>
      <c r="E27" s="30">
        <f t="shared" si="6"/>
        <v>-12757.6</v>
      </c>
      <c r="F27" s="30">
        <f t="shared" si="6"/>
        <v>-47661.56</v>
      </c>
      <c r="G27" s="30">
        <f t="shared" si="6"/>
        <v>-69799.12</v>
      </c>
      <c r="H27" s="30">
        <f t="shared" si="6"/>
        <v>-24529.489999999994</v>
      </c>
      <c r="I27" s="30">
        <f t="shared" si="6"/>
        <v>-83695.41</v>
      </c>
      <c r="J27" s="30">
        <f t="shared" si="6"/>
        <v>-61575.909999999996</v>
      </c>
      <c r="K27" s="30">
        <f t="shared" si="6"/>
        <v>-51764.009999999995</v>
      </c>
      <c r="L27" s="30">
        <f t="shared" si="6"/>
        <v>-42319.950000000004</v>
      </c>
      <c r="M27" s="30">
        <f t="shared" si="6"/>
        <v>-26850.54</v>
      </c>
      <c r="N27" s="30">
        <f t="shared" si="6"/>
        <v>-22987.030000000002</v>
      </c>
      <c r="O27" s="30">
        <f t="shared" si="6"/>
        <v>-695138.9700000001</v>
      </c>
    </row>
    <row r="28" spans="1:15" ht="18.75" customHeight="1">
      <c r="A28" s="26" t="s">
        <v>40</v>
      </c>
      <c r="B28" s="31">
        <f>+B29</f>
        <v>-77642.4</v>
      </c>
      <c r="C28" s="31">
        <f>+C29</f>
        <v>-82231.6</v>
      </c>
      <c r="D28" s="31">
        <f aca="true" t="shared" si="7" ref="D28:O28">+D29</f>
        <v>-59215.2</v>
      </c>
      <c r="E28" s="31">
        <f t="shared" si="7"/>
        <v>-11858</v>
      </c>
      <c r="F28" s="31">
        <f t="shared" si="7"/>
        <v>-44550</v>
      </c>
      <c r="G28" s="31">
        <f t="shared" si="7"/>
        <v>-65375.2</v>
      </c>
      <c r="H28" s="31">
        <f t="shared" si="7"/>
        <v>-12592.8</v>
      </c>
      <c r="I28" s="31">
        <f t="shared" si="7"/>
        <v>-80322</v>
      </c>
      <c r="J28" s="31">
        <f t="shared" si="7"/>
        <v>-58559.6</v>
      </c>
      <c r="K28" s="31">
        <f t="shared" si="7"/>
        <v>-47911.6</v>
      </c>
      <c r="L28" s="31">
        <f t="shared" si="7"/>
        <v>-38816.8</v>
      </c>
      <c r="M28" s="31">
        <f t="shared" si="7"/>
        <v>-24684</v>
      </c>
      <c r="N28" s="31">
        <f t="shared" si="7"/>
        <v>-21960.4</v>
      </c>
      <c r="O28" s="31">
        <f t="shared" si="7"/>
        <v>-625719.6000000001</v>
      </c>
    </row>
    <row r="29" spans="1:26" ht="18.75" customHeight="1">
      <c r="A29" s="27" t="s">
        <v>41</v>
      </c>
      <c r="B29" s="16">
        <f>ROUND((-B9)*$G$3,2)</f>
        <v>-77642.4</v>
      </c>
      <c r="C29" s="16">
        <f aca="true" t="shared" si="8" ref="C29:N29">ROUND((-C9)*$G$3,2)</f>
        <v>-82231.6</v>
      </c>
      <c r="D29" s="16">
        <f t="shared" si="8"/>
        <v>-59215.2</v>
      </c>
      <c r="E29" s="16">
        <f t="shared" si="8"/>
        <v>-11858</v>
      </c>
      <c r="F29" s="16">
        <f t="shared" si="8"/>
        <v>-44550</v>
      </c>
      <c r="G29" s="16">
        <f t="shared" si="8"/>
        <v>-65375.2</v>
      </c>
      <c r="H29" s="16">
        <f t="shared" si="8"/>
        <v>-12592.8</v>
      </c>
      <c r="I29" s="16">
        <f t="shared" si="8"/>
        <v>-80322</v>
      </c>
      <c r="J29" s="16">
        <f t="shared" si="8"/>
        <v>-58559.6</v>
      </c>
      <c r="K29" s="16">
        <f t="shared" si="8"/>
        <v>-47911.6</v>
      </c>
      <c r="L29" s="16">
        <f t="shared" si="8"/>
        <v>-38816.8</v>
      </c>
      <c r="M29" s="16">
        <f t="shared" si="8"/>
        <v>-24684</v>
      </c>
      <c r="N29" s="16">
        <f t="shared" si="8"/>
        <v>-21960.4</v>
      </c>
      <c r="O29" s="32">
        <f aca="true" t="shared" si="9" ref="O29:O48">SUM(B29:N29)</f>
        <v>-625719.6000000001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-5403.6900000000005</v>
      </c>
      <c r="C30" s="31">
        <f aca="true" t="shared" si="10" ref="C30:O30">SUM(C31:C41)</f>
        <v>-4390.05</v>
      </c>
      <c r="D30" s="31">
        <f t="shared" si="10"/>
        <v>-18901.78</v>
      </c>
      <c r="E30" s="31">
        <f t="shared" si="10"/>
        <v>-899.5999999999999</v>
      </c>
      <c r="F30" s="31">
        <f t="shared" si="10"/>
        <v>-3111.56</v>
      </c>
      <c r="G30" s="31">
        <f t="shared" si="10"/>
        <v>-4423.92</v>
      </c>
      <c r="H30" s="31">
        <f t="shared" si="10"/>
        <v>-10930.429999999998</v>
      </c>
      <c r="I30" s="31">
        <f t="shared" si="10"/>
        <v>-3373.41</v>
      </c>
      <c r="J30" s="31">
        <f t="shared" si="10"/>
        <v>-3016.31</v>
      </c>
      <c r="K30" s="31">
        <f t="shared" si="10"/>
        <v>-3852.41</v>
      </c>
      <c r="L30" s="31">
        <f t="shared" si="10"/>
        <v>-3503.1499999999996</v>
      </c>
      <c r="M30" s="31">
        <f t="shared" si="10"/>
        <v>-2166.54</v>
      </c>
      <c r="N30" s="31">
        <f t="shared" si="10"/>
        <v>-1026.63</v>
      </c>
      <c r="O30" s="31">
        <f t="shared" si="10"/>
        <v>-64999.48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-15959.56</v>
      </c>
      <c r="E31" s="33">
        <v>0</v>
      </c>
      <c r="F31" s="33">
        <v>0</v>
      </c>
      <c r="G31" s="33">
        <v>0</v>
      </c>
      <c r="H31" s="33">
        <v>-10062.58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-26022.14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-831.6</v>
      </c>
      <c r="C32" s="33">
        <v>-950.4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-39.6</v>
      </c>
      <c r="J32" s="33">
        <v>0</v>
      </c>
      <c r="K32" s="33">
        <v>0</v>
      </c>
      <c r="L32" s="33">
        <v>0</v>
      </c>
      <c r="M32" s="33">
        <v>-198</v>
      </c>
      <c r="N32" s="33">
        <v>0</v>
      </c>
      <c r="O32" s="33">
        <f t="shared" si="9"/>
        <v>-2019.6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-5574.6</v>
      </c>
      <c r="C39" s="33">
        <v>-4193.85</v>
      </c>
      <c r="D39" s="33">
        <v>-3587.36</v>
      </c>
      <c r="E39" s="33">
        <v>-1096.85</v>
      </c>
      <c r="F39" s="33">
        <v>-3793.83</v>
      </c>
      <c r="G39" s="33">
        <v>-5393.94</v>
      </c>
      <c r="H39" s="33">
        <v>-1058.14</v>
      </c>
      <c r="I39" s="33">
        <v>-4064.81</v>
      </c>
      <c r="J39" s="33">
        <v>-3677.69</v>
      </c>
      <c r="K39" s="33">
        <v>-4697.12</v>
      </c>
      <c r="L39" s="33">
        <v>-4271.28</v>
      </c>
      <c r="M39" s="33">
        <v>-2400.18</v>
      </c>
      <c r="N39" s="33">
        <v>-1251.72</v>
      </c>
      <c r="O39" s="33">
        <f t="shared" si="9"/>
        <v>-45061.37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1002.51</v>
      </c>
      <c r="C41" s="33">
        <v>754.2</v>
      </c>
      <c r="D41" s="33">
        <v>645.14</v>
      </c>
      <c r="E41" s="33">
        <v>197.25</v>
      </c>
      <c r="F41" s="33">
        <v>682.27</v>
      </c>
      <c r="G41" s="33">
        <v>970.02</v>
      </c>
      <c r="H41" s="33">
        <v>190.29</v>
      </c>
      <c r="I41" s="33">
        <v>731</v>
      </c>
      <c r="J41" s="33">
        <v>661.38</v>
      </c>
      <c r="K41" s="33">
        <v>844.71</v>
      </c>
      <c r="L41" s="33">
        <v>768.13</v>
      </c>
      <c r="M41" s="33">
        <v>431.64</v>
      </c>
      <c r="N41" s="33">
        <v>225.09</v>
      </c>
      <c r="O41" s="33">
        <f>SUM(B41:N41)</f>
        <v>8103.63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76</v>
      </c>
      <c r="B43" s="35">
        <v>0</v>
      </c>
      <c r="C43" s="35">
        <v>0</v>
      </c>
      <c r="D43" s="35">
        <v>-3413.63</v>
      </c>
      <c r="E43" s="35">
        <v>0</v>
      </c>
      <c r="F43" s="35">
        <v>0</v>
      </c>
      <c r="G43" s="35">
        <v>0</v>
      </c>
      <c r="H43" s="35">
        <v>-1006.26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-4419.89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/>
      <c r="Q45" s="43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1025842.9700000001</v>
      </c>
      <c r="C46" s="36">
        <f t="shared" si="11"/>
        <v>729447.8700000001</v>
      </c>
      <c r="D46" s="36">
        <f t="shared" si="11"/>
        <v>626954.15</v>
      </c>
      <c r="E46" s="36">
        <f t="shared" si="11"/>
        <v>202575.21000000002</v>
      </c>
      <c r="F46" s="36">
        <f t="shared" si="11"/>
        <v>695844.95</v>
      </c>
      <c r="G46" s="36">
        <f t="shared" si="11"/>
        <v>991096.7300000001</v>
      </c>
      <c r="H46" s="36">
        <f t="shared" si="11"/>
        <v>183709.17</v>
      </c>
      <c r="I46" s="36">
        <f t="shared" si="11"/>
        <v>724264.83</v>
      </c>
      <c r="J46" s="36">
        <f t="shared" si="11"/>
        <v>656964.12</v>
      </c>
      <c r="K46" s="36">
        <f t="shared" si="11"/>
        <v>874073.0499999999</v>
      </c>
      <c r="L46" s="36">
        <f t="shared" si="11"/>
        <v>802704.78</v>
      </c>
      <c r="M46" s="36">
        <f t="shared" si="11"/>
        <v>452282.24000000005</v>
      </c>
      <c r="N46" s="36">
        <f t="shared" si="11"/>
        <v>225456.86</v>
      </c>
      <c r="O46" s="36">
        <f>SUM(B46:N46)</f>
        <v>8191216.930000002</v>
      </c>
      <c r="P46"/>
      <c r="Q46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1025842.9700000001</v>
      </c>
      <c r="C52" s="51">
        <f t="shared" si="12"/>
        <v>729447.87</v>
      </c>
      <c r="D52" s="51">
        <f t="shared" si="12"/>
        <v>626954.15</v>
      </c>
      <c r="E52" s="51">
        <f t="shared" si="12"/>
        <v>202575.21</v>
      </c>
      <c r="F52" s="51">
        <f t="shared" si="12"/>
        <v>695844.95</v>
      </c>
      <c r="G52" s="51">
        <f t="shared" si="12"/>
        <v>991096.73</v>
      </c>
      <c r="H52" s="51">
        <f t="shared" si="12"/>
        <v>183709.17</v>
      </c>
      <c r="I52" s="51">
        <f t="shared" si="12"/>
        <v>724264.83</v>
      </c>
      <c r="J52" s="51">
        <f t="shared" si="12"/>
        <v>656964.12</v>
      </c>
      <c r="K52" s="51">
        <f t="shared" si="12"/>
        <v>874073.06</v>
      </c>
      <c r="L52" s="51">
        <f t="shared" si="12"/>
        <v>802704.78</v>
      </c>
      <c r="M52" s="51">
        <f t="shared" si="12"/>
        <v>452282.23</v>
      </c>
      <c r="N52" s="51">
        <f t="shared" si="12"/>
        <v>225456.86</v>
      </c>
      <c r="O52" s="36">
        <f t="shared" si="12"/>
        <v>8191216.930000001</v>
      </c>
      <c r="Q52"/>
    </row>
    <row r="53" spans="1:18" ht="18.75" customHeight="1">
      <c r="A53" s="26" t="s">
        <v>57</v>
      </c>
      <c r="B53" s="51">
        <v>838643.3</v>
      </c>
      <c r="C53" s="51">
        <v>519763.85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1358407.15</v>
      </c>
      <c r="P53"/>
      <c r="Q53"/>
      <c r="R53" s="43"/>
    </row>
    <row r="54" spans="1:16" ht="18.75" customHeight="1">
      <c r="A54" s="26" t="s">
        <v>58</v>
      </c>
      <c r="B54" s="51">
        <v>187199.67</v>
      </c>
      <c r="C54" s="51">
        <v>209684.02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396883.69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626954.15</v>
      </c>
      <c r="E55" s="52">
        <v>0</v>
      </c>
      <c r="F55" s="52">
        <v>0</v>
      </c>
      <c r="G55" s="52">
        <v>0</v>
      </c>
      <c r="H55" s="51">
        <v>183709.17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810663.3200000001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202575.21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202575.21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695844.95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695844.95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991096.73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991096.73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724264.83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724264.83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656964.12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656964.12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874073.06</v>
      </c>
      <c r="L61" s="31">
        <v>802704.78</v>
      </c>
      <c r="M61" s="52">
        <v>0</v>
      </c>
      <c r="N61" s="52">
        <v>0</v>
      </c>
      <c r="O61" s="36">
        <f t="shared" si="13"/>
        <v>1676777.84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452282.23</v>
      </c>
      <c r="N62" s="52">
        <v>0</v>
      </c>
      <c r="O62" s="36">
        <f t="shared" si="13"/>
        <v>452282.23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225456.86</v>
      </c>
      <c r="O63" s="55">
        <f t="shared" si="13"/>
        <v>225456.86</v>
      </c>
      <c r="P63"/>
      <c r="S63"/>
      <c r="Z63"/>
    </row>
    <row r="64" spans="1:12" ht="21" customHeight="1">
      <c r="A64" s="56" t="s">
        <v>77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3.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3.5">
      <c r="B67" s="57"/>
      <c r="C67" s="5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ht="13.5">
      <c r="K75"/>
    </row>
    <row r="76" ht="13.5">
      <c r="L76"/>
    </row>
    <row r="77" ht="13.5">
      <c r="M77"/>
    </row>
    <row r="78" ht="13.5">
      <c r="N78"/>
    </row>
    <row r="105" spans="2:14" ht="13.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2021-12-15T16:29:20Z</dcterms:modified>
  <cp:category/>
  <cp:version/>
  <cp:contentType/>
  <cp:contentStatus/>
</cp:coreProperties>
</file>