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<sst xmlns="http://schemas.openxmlformats.org/spreadsheetml/2006/main" count="81" uniqueCount="78">
  <si>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</si>
  <si>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</si>
  <si>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</si>
  <si>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</si>
  <si>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</si>
  <si>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</si>
  <si>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</si>
  <si>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</si>
  <si>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</si>
  <si>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</si>
  <si>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</si>
  <si>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</si>
  <si>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</si>
  <si>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</si>
  <si>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</si>
  <si>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</si>
  <si>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</si>
  <si>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</si>
  <si>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</si>
  <si>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</si>
  <si>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</si>
  <si>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</si>
  <si>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</si>
  <si>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</si>
  <si>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</si>
  <si>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</si>
  <si>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</si>
  <si>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</si>
  <si>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</si>
  <si>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</si>
  <si>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</si>
  <si>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</si>
  <si>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</si>
  <si>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</si>
  <si>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</si>
  <si>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</si>
  <si>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</si>
  <si>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</si>
  <si>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</si>
  <si>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</si>
  <si>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</si>
  <si>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</si>
  <si>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</si>
  <si>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</si>
  <si>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</si>
  <si>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</si>
  <si>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</si>
  <si>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</si>
  <si>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</si>
  <si>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</si>
  <si>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</si>
  <si>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</si>
  <si>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</si>
  <si>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</si>
  <si>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</si>
  <si>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</si>
  <si>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</si>
  <si>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</si>
  <si>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</si>
  <si>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</si>
  <si>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</si>
  <si>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</si>
  <si>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</si>
  <si>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</si>
  <si>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</si>
  <si>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</si>
  <si>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</si>
  <si>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</si>
  <si>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</si>
  <si>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</si>
  <si>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</si>
  <si>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</si>
  <si>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</si>
  <si>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03/12/21 - VENCIMENTO 10/12/21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</si>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</sst>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u val="single"/>
      <sz val="7.7"/>
      <color indexed="12"/>
      <name val="Arial"/>
      <family val="2"/>
    </font>
    <font>
      <u val="single"/>
      <sz val="7.7"/>
      <color indexed="2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u val="single"/>
      <sz val="7.7"/>
      <color theme="10"/>
      <name val="Arial"/>
      <family val="2"/>
    </font>
    <font>
      <u val="single"/>
      <sz val="7.7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8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9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8" applyFont="1" applyFill="1" applyBorder="1" applyAlignment="1">
      <alignment vertical="center"/>
    </xf>
    <xf numFmtId="1" fontId="2" fillId="33" borderId="11" xfId="51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5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5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5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5" applyFont="1" applyFill="1" applyBorder="1" applyAlignment="1">
      <alignment vertical="center"/>
    </xf>
    <xf numFmtId="166" fontId="34" fillId="0" borderId="4" xfId="48" applyNumberFormat="1" applyFont="1" applyFill="1" applyBorder="1" applyAlignment="1">
      <alignment horizontal="center" vertical="center"/>
    </xf>
    <xf numFmtId="164" fontId="47" fillId="0" borderId="4" xfId="48" applyNumberFormat="1" applyFont="1" applyFill="1" applyBorder="1" applyAlignment="1">
      <alignment vertical="center"/>
    </xf>
    <xf numFmtId="167" fontId="34" fillId="0" borderId="4" xfId="55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5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8" applyFont="1" applyFill="1" applyBorder="1" applyAlignment="1">
      <alignment horizontal="center" vertical="center"/>
    </xf>
    <xf numFmtId="164" fontId="0" fillId="0" borderId="0" xfId="55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vertical="center"/>
    </xf>
    <xf numFmtId="44" fontId="34" fillId="0" borderId="4" xfId="48" applyFont="1" applyFill="1" applyBorder="1" applyAlignment="1">
      <alignment horizontal="center" vertical="center"/>
    </xf>
    <xf numFmtId="168" fontId="34" fillId="0" borderId="4" xfId="48" applyNumberFormat="1" applyFont="1" applyFill="1" applyBorder="1" applyAlignment="1">
      <alignment horizontal="center" vertical="center"/>
    </xf>
    <xf numFmtId="168" fontId="34" fillId="0" borderId="4" xfId="48" applyNumberFormat="1" applyFont="1" applyFill="1" applyBorder="1" applyAlignment="1">
      <alignment vertical="center"/>
    </xf>
    <xf numFmtId="164" fontId="34" fillId="0" borderId="4" xfId="55" applyFont="1" applyFill="1" applyBorder="1" applyAlignment="1">
      <alignment horizontal="center" vertical="center"/>
    </xf>
    <xf numFmtId="164" fontId="34" fillId="0" borderId="4" xfId="48" applyNumberFormat="1" applyFont="1" applyFill="1" applyBorder="1" applyAlignment="1">
      <alignment vertical="center"/>
    </xf>
    <xf numFmtId="164" fontId="34" fillId="0" borderId="4" xfId="48" applyNumberFormat="1" applyFont="1" applyFill="1" applyBorder="1" applyAlignment="1">
      <alignment horizontal="center" vertical="center"/>
    </xf>
    <xf numFmtId="164" fontId="34" fillId="0" borderId="4" xfId="55" applyFont="1" applyFill="1" applyBorder="1" applyAlignment="1">
      <alignment horizontal="left" vertical="center" indent="2"/>
    </xf>
    <xf numFmtId="44" fontId="34" fillId="0" borderId="4" xfId="48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5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5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8" applyNumberFormat="1" applyFont="1" applyBorder="1" applyAlignment="1">
      <alignment vertical="center"/>
    </xf>
    <xf numFmtId="164" fontId="0" fillId="0" borderId="12" xfId="48" applyNumberFormat="1" applyFont="1" applyFill="1" applyBorder="1" applyAlignment="1">
      <alignment vertical="center"/>
    </xf>
    <xf numFmtId="44" fontId="34" fillId="0" borderId="4" xfId="48" applyFont="1" applyBorder="1" applyAlignment="1">
      <alignment vertical="center"/>
    </xf>
    <xf numFmtId="164" fontId="34" fillId="0" borderId="4" xfId="48" applyNumberFormat="1" applyFont="1" applyBorder="1" applyAlignment="1">
      <alignment vertical="center"/>
    </xf>
    <xf numFmtId="164" fontId="34" fillId="0" borderId="14" xfId="48" applyNumberFormat="1" applyFont="1" applyBorder="1" applyAlignment="1">
      <alignment vertical="center"/>
    </xf>
    <xf numFmtId="168" fontId="34" fillId="0" borderId="14" xfId="48" applyNumberFormat="1" applyFont="1" applyFill="1" applyBorder="1" applyAlignment="1">
      <alignment vertical="center"/>
    </xf>
    <xf numFmtId="44" fontId="34" fillId="0" borderId="14" xfId="48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5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_REMT0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386972</v>
      </c>
      <c r="C7" s="9">
        <f t="shared" si="0"/>
        <v>278500</v>
      </c>
      <c r="D7" s="9">
        <f t="shared" si="0"/>
        <v>278496</v>
      </c>
      <c r="E7" s="9">
        <f t="shared" si="0"/>
        <v>61011</v>
      </c>
      <c r="F7" s="9">
        <f t="shared" si="0"/>
        <v>214874</v>
      </c>
      <c r="G7" s="9">
        <f t="shared" si="0"/>
        <v>355666</v>
      </c>
      <c r="H7" s="9">
        <f t="shared" si="0"/>
        <v>46659</v>
      </c>
      <c r="I7" s="9">
        <f t="shared" si="0"/>
        <v>264102</v>
      </c>
      <c r="J7" s="9">
        <f t="shared" si="0"/>
        <v>236261</v>
      </c>
      <c r="K7" s="9">
        <f t="shared" si="0"/>
        <v>337204</v>
      </c>
      <c r="L7" s="9">
        <f t="shared" si="0"/>
        <v>253188</v>
      </c>
      <c r="M7" s="9">
        <f t="shared" si="0"/>
        <v>125073</v>
      </c>
      <c r="N7" s="9">
        <f t="shared" si="0"/>
        <v>74942</v>
      </c>
      <c r="O7" s="9">
        <f t="shared" si="0"/>
        <v>2912948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18365</v>
      </c>
      <c r="C8" s="11">
        <f t="shared" si="1"/>
        <v>18531</v>
      </c>
      <c r="D8" s="11">
        <f t="shared" si="1"/>
        <v>13159</v>
      </c>
      <c r="E8" s="11">
        <f t="shared" si="1"/>
        <v>2717</v>
      </c>
      <c r="F8" s="11">
        <f t="shared" si="1"/>
        <v>9503</v>
      </c>
      <c r="G8" s="11">
        <f t="shared" si="1"/>
        <v>14815</v>
      </c>
      <c r="H8" s="11">
        <f t="shared" si="1"/>
        <v>2773</v>
      </c>
      <c r="I8" s="11">
        <f t="shared" si="1"/>
        <v>18052</v>
      </c>
      <c r="J8" s="11">
        <f t="shared" si="1"/>
        <v>13451</v>
      </c>
      <c r="K8" s="11">
        <f t="shared" si="1"/>
        <v>10691</v>
      </c>
      <c r="L8" s="11">
        <f t="shared" si="1"/>
        <v>8972</v>
      </c>
      <c r="M8" s="11">
        <f t="shared" si="1"/>
        <v>5590</v>
      </c>
      <c r="N8" s="11">
        <f t="shared" si="1"/>
        <v>4683</v>
      </c>
      <c r="O8" s="11">
        <f t="shared" si="1"/>
        <v>141302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18365</v>
      </c>
      <c r="C9" s="11">
        <v>18531</v>
      </c>
      <c r="D9" s="11">
        <v>13159</v>
      </c>
      <c r="E9" s="11">
        <v>2717</v>
      </c>
      <c r="F9" s="11">
        <v>9503</v>
      </c>
      <c r="G9" s="11">
        <v>14815</v>
      </c>
      <c r="H9" s="11">
        <v>2773</v>
      </c>
      <c r="I9" s="11">
        <v>18048</v>
      </c>
      <c r="J9" s="11">
        <v>13451</v>
      </c>
      <c r="K9" s="11">
        <v>10683</v>
      </c>
      <c r="L9" s="11">
        <v>8972</v>
      </c>
      <c r="M9" s="11">
        <v>5584</v>
      </c>
      <c r="N9" s="11">
        <v>4675</v>
      </c>
      <c r="O9" s="11">
        <f>SUM(B9:N9)</f>
        <v>141276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8</v>
      </c>
      <c r="L10" s="13">
        <v>0</v>
      </c>
      <c r="M10" s="13">
        <v>6</v>
      </c>
      <c r="N10" s="13">
        <v>8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368607</v>
      </c>
      <c r="C11" s="13">
        <v>259969</v>
      </c>
      <c r="D11" s="13">
        <v>265337</v>
      </c>
      <c r="E11" s="13">
        <v>58294</v>
      </c>
      <c r="F11" s="13">
        <v>205371</v>
      </c>
      <c r="G11" s="13">
        <v>340851</v>
      </c>
      <c r="H11" s="13">
        <v>43886</v>
      </c>
      <c r="I11" s="13">
        <v>246050</v>
      </c>
      <c r="J11" s="13">
        <v>222810</v>
      </c>
      <c r="K11" s="13">
        <v>326513</v>
      </c>
      <c r="L11" s="13">
        <v>244216</v>
      </c>
      <c r="M11" s="13">
        <v>119483</v>
      </c>
      <c r="N11" s="13">
        <v>70259</v>
      </c>
      <c r="O11" s="11">
        <f>SUM(B11:N11)</f>
        <v>2771646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1.182314335147586</v>
      </c>
      <c r="C15" s="19">
        <v>1.205773259314636</v>
      </c>
      <c r="D15" s="19">
        <v>1.162728352120061</v>
      </c>
      <c r="E15" s="19">
        <v>0.965701507713327</v>
      </c>
      <c r="F15" s="19">
        <v>1.378490464661655</v>
      </c>
      <c r="G15" s="19">
        <v>1.444605740738991</v>
      </c>
      <c r="H15" s="19">
        <v>1.626490428064139</v>
      </c>
      <c r="I15" s="19">
        <v>1.234663351889755</v>
      </c>
      <c r="J15" s="19">
        <v>1.24113052382694</v>
      </c>
      <c r="K15" s="19">
        <v>1.169359842526537</v>
      </c>
      <c r="L15" s="19">
        <v>1.228112796667773</v>
      </c>
      <c r="M15" s="19">
        <v>1.224223486703992</v>
      </c>
      <c r="N15" s="19">
        <v>1.183548442522779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1115114.02</v>
      </c>
      <c r="C17" s="24">
        <f aca="true" t="shared" si="2" ref="C17:N17">C18+C19+C20+C21+C22+C23+C24+C25</f>
        <v>825957.8400000001</v>
      </c>
      <c r="D17" s="24">
        <f t="shared" si="2"/>
        <v>695880.0999999999</v>
      </c>
      <c r="E17" s="24">
        <f t="shared" si="2"/>
        <v>219433.98</v>
      </c>
      <c r="F17" s="24">
        <f t="shared" si="2"/>
        <v>738806.2300000001</v>
      </c>
      <c r="G17" s="24">
        <f t="shared" si="2"/>
        <v>1060111.64</v>
      </c>
      <c r="H17" s="24">
        <f t="shared" si="2"/>
        <v>206253.22000000003</v>
      </c>
      <c r="I17" s="24">
        <f t="shared" si="2"/>
        <v>805321.4899999999</v>
      </c>
      <c r="J17" s="24">
        <f t="shared" si="2"/>
        <v>719721.62</v>
      </c>
      <c r="K17" s="24">
        <f t="shared" si="2"/>
        <v>929552.94</v>
      </c>
      <c r="L17" s="24">
        <f t="shared" si="2"/>
        <v>838518.7599999999</v>
      </c>
      <c r="M17" s="24">
        <f t="shared" si="2"/>
        <v>477334.39</v>
      </c>
      <c r="N17" s="24">
        <f t="shared" si="2"/>
        <v>245978.91999999998</v>
      </c>
      <c r="O17" s="24">
        <f>O18+O19+O20+O21+O22+O23+O24+O25</f>
        <v>8877985.15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862057.52</v>
      </c>
      <c r="C18" s="30">
        <f t="shared" si="3"/>
        <v>640912.05</v>
      </c>
      <c r="D18" s="30">
        <f t="shared" si="3"/>
        <v>562060.63</v>
      </c>
      <c r="E18" s="30">
        <f t="shared" si="3"/>
        <v>210353.73</v>
      </c>
      <c r="F18" s="30">
        <f t="shared" si="3"/>
        <v>502654.75</v>
      </c>
      <c r="G18" s="30">
        <f t="shared" si="3"/>
        <v>684550.35</v>
      </c>
      <c r="H18" s="30">
        <f t="shared" si="3"/>
        <v>120576.19</v>
      </c>
      <c r="I18" s="30">
        <f t="shared" si="3"/>
        <v>603499.48</v>
      </c>
      <c r="J18" s="30">
        <f t="shared" si="3"/>
        <v>542998.66</v>
      </c>
      <c r="K18" s="30">
        <f t="shared" si="3"/>
        <v>732575.69</v>
      </c>
      <c r="L18" s="30">
        <f t="shared" si="3"/>
        <v>626285.84</v>
      </c>
      <c r="M18" s="30">
        <f t="shared" si="3"/>
        <v>357008.37</v>
      </c>
      <c r="N18" s="30">
        <f t="shared" si="3"/>
        <v>193222.96</v>
      </c>
      <c r="O18" s="30">
        <f aca="true" t="shared" si="4" ref="O18:O25">SUM(B18:N18)</f>
        <v>6638756.220000001</v>
      </c>
    </row>
    <row r="19" spans="1:23" ht="18.75" customHeight="1">
      <c r="A19" s="26" t="s">
        <v>35</v>
      </c>
      <c r="B19" s="30">
        <f>IF(B15&lt;&gt;0,ROUND((B15-1)*B18,2),0)</f>
        <v>157165.44</v>
      </c>
      <c r="C19" s="30">
        <f aca="true" t="shared" si="5" ref="C19:N19">IF(C15&lt;&gt;0,ROUND((C15-1)*C18,2),0)</f>
        <v>131882.56</v>
      </c>
      <c r="D19" s="30">
        <f t="shared" si="5"/>
        <v>91463.2</v>
      </c>
      <c r="E19" s="30">
        <f t="shared" si="5"/>
        <v>-7214.82</v>
      </c>
      <c r="F19" s="30">
        <f t="shared" si="5"/>
        <v>190250.03</v>
      </c>
      <c r="G19" s="30">
        <f t="shared" si="5"/>
        <v>304355.02</v>
      </c>
      <c r="H19" s="30">
        <f t="shared" si="5"/>
        <v>75539.83</v>
      </c>
      <c r="I19" s="30">
        <f t="shared" si="5"/>
        <v>141619.21</v>
      </c>
      <c r="J19" s="30">
        <f t="shared" si="5"/>
        <v>130933.55</v>
      </c>
      <c r="K19" s="30">
        <f t="shared" si="5"/>
        <v>124068.9</v>
      </c>
      <c r="L19" s="30">
        <f t="shared" si="5"/>
        <v>142863.81</v>
      </c>
      <c r="M19" s="30">
        <f t="shared" si="5"/>
        <v>80049.66</v>
      </c>
      <c r="N19" s="30">
        <f t="shared" si="5"/>
        <v>35465.77</v>
      </c>
      <c r="O19" s="30">
        <f t="shared" si="4"/>
        <v>1598442.16</v>
      </c>
      <c r="W19" s="62"/>
    </row>
    <row r="20" spans="1:15" ht="18.75" customHeight="1">
      <c r="A20" s="26" t="s">
        <v>36</v>
      </c>
      <c r="B20" s="30">
        <v>43522.7</v>
      </c>
      <c r="C20" s="30">
        <v>30623.5</v>
      </c>
      <c r="D20" s="30">
        <v>18510.35</v>
      </c>
      <c r="E20" s="30">
        <v>7629.05</v>
      </c>
      <c r="F20" s="30">
        <v>22049.56</v>
      </c>
      <c r="G20" s="30">
        <v>34976.46</v>
      </c>
      <c r="H20" s="30">
        <v>3508.26</v>
      </c>
      <c r="I20" s="30">
        <v>23904.84</v>
      </c>
      <c r="J20" s="30">
        <v>25549.23</v>
      </c>
      <c r="K20" s="30">
        <v>37368.29</v>
      </c>
      <c r="L20" s="30">
        <v>33999.85</v>
      </c>
      <c r="M20" s="30">
        <v>14802.01</v>
      </c>
      <c r="N20" s="30">
        <v>8875.75</v>
      </c>
      <c r="O20" s="30">
        <f t="shared" si="4"/>
        <v>305319.85000000003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-142.13</v>
      </c>
      <c r="C22" s="30">
        <v>0</v>
      </c>
      <c r="D22" s="30">
        <v>-3253.29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-1777.81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-7014.68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49828.03</v>
      </c>
      <c r="C25" s="30">
        <v>19857.27</v>
      </c>
      <c r="D25" s="30">
        <v>25757.98</v>
      </c>
      <c r="E25" s="30">
        <v>7324.79</v>
      </c>
      <c r="F25" s="30">
        <v>22652.79</v>
      </c>
      <c r="G25" s="30">
        <v>34888.58</v>
      </c>
      <c r="H25" s="30">
        <v>6987.03</v>
      </c>
      <c r="I25" s="30">
        <v>34956.73</v>
      </c>
      <c r="J25" s="30">
        <v>20676.76</v>
      </c>
      <c r="K25" s="30">
        <v>34198.83</v>
      </c>
      <c r="L25" s="30">
        <v>34028.03</v>
      </c>
      <c r="M25" s="30">
        <v>24133.12</v>
      </c>
      <c r="N25" s="30">
        <v>7073.21</v>
      </c>
      <c r="O25" s="30">
        <f t="shared" si="4"/>
        <v>322363.1500000001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-117162.65</v>
      </c>
      <c r="C27" s="30">
        <f>+C28+C30+C43+C44+C47-C48</f>
        <v>-105198.06</v>
      </c>
      <c r="D27" s="30">
        <f t="shared" si="6"/>
        <v>-84243.18000000001</v>
      </c>
      <c r="E27" s="30">
        <f t="shared" si="6"/>
        <v>-20370.09</v>
      </c>
      <c r="F27" s="30">
        <f t="shared" si="6"/>
        <v>-95500.98999999999</v>
      </c>
      <c r="G27" s="30">
        <f t="shared" si="6"/>
        <v>-97409.55</v>
      </c>
      <c r="H27" s="30">
        <f t="shared" si="6"/>
        <v>-24018.11</v>
      </c>
      <c r="I27" s="30">
        <f t="shared" si="6"/>
        <v>-102725.5</v>
      </c>
      <c r="J27" s="30">
        <f t="shared" si="6"/>
        <v>-74797.52</v>
      </c>
      <c r="K27" s="30">
        <f t="shared" si="6"/>
        <v>-83750.02</v>
      </c>
      <c r="L27" s="30">
        <f t="shared" si="6"/>
        <v>-86847.29000000001</v>
      </c>
      <c r="M27" s="30">
        <f t="shared" si="6"/>
        <v>-32927.369999999995</v>
      </c>
      <c r="N27" s="30">
        <f t="shared" si="6"/>
        <v>-27782.510000000002</v>
      </c>
      <c r="O27" s="30">
        <f t="shared" si="6"/>
        <v>-952732.8400000001</v>
      </c>
    </row>
    <row r="28" spans="1:15" ht="18.75" customHeight="1">
      <c r="A28" s="26" t="s">
        <v>40</v>
      </c>
      <c r="B28" s="31">
        <f>+B29</f>
        <v>-80806</v>
      </c>
      <c r="C28" s="31">
        <f>+C29</f>
        <v>-81536.4</v>
      </c>
      <c r="D28" s="31">
        <f aca="true" t="shared" si="7" ref="D28:O28">+D29</f>
        <v>-57899.6</v>
      </c>
      <c r="E28" s="31">
        <f t="shared" si="7"/>
        <v>-11954.8</v>
      </c>
      <c r="F28" s="31">
        <f t="shared" si="7"/>
        <v>-41813.2</v>
      </c>
      <c r="G28" s="31">
        <f t="shared" si="7"/>
        <v>-65186</v>
      </c>
      <c r="H28" s="31">
        <f t="shared" si="7"/>
        <v>-12201.2</v>
      </c>
      <c r="I28" s="31">
        <f t="shared" si="7"/>
        <v>-79411.2</v>
      </c>
      <c r="J28" s="31">
        <f t="shared" si="7"/>
        <v>-59184.4</v>
      </c>
      <c r="K28" s="31">
        <f t="shared" si="7"/>
        <v>-47005.2</v>
      </c>
      <c r="L28" s="31">
        <f t="shared" si="7"/>
        <v>-39476.8</v>
      </c>
      <c r="M28" s="31">
        <f t="shared" si="7"/>
        <v>-24569.6</v>
      </c>
      <c r="N28" s="31">
        <f t="shared" si="7"/>
        <v>-20570</v>
      </c>
      <c r="O28" s="31">
        <f t="shared" si="7"/>
        <v>-621614.4</v>
      </c>
    </row>
    <row r="29" spans="1:26" ht="18.75" customHeight="1">
      <c r="A29" s="27" t="s">
        <v>41</v>
      </c>
      <c r="B29" s="16">
        <f>ROUND((-B9)*$G$3,2)</f>
        <v>-80806</v>
      </c>
      <c r="C29" s="16">
        <f aca="true" t="shared" si="8" ref="C29:N29">ROUND((-C9)*$G$3,2)</f>
        <v>-81536.4</v>
      </c>
      <c r="D29" s="16">
        <f t="shared" si="8"/>
        <v>-57899.6</v>
      </c>
      <c r="E29" s="16">
        <f t="shared" si="8"/>
        <v>-11954.8</v>
      </c>
      <c r="F29" s="16">
        <f t="shared" si="8"/>
        <v>-41813.2</v>
      </c>
      <c r="G29" s="16">
        <f t="shared" si="8"/>
        <v>-65186</v>
      </c>
      <c r="H29" s="16">
        <f t="shared" si="8"/>
        <v>-12201.2</v>
      </c>
      <c r="I29" s="16">
        <f t="shared" si="8"/>
        <v>-79411.2</v>
      </c>
      <c r="J29" s="16">
        <f t="shared" si="8"/>
        <v>-59184.4</v>
      </c>
      <c r="K29" s="16">
        <f t="shared" si="8"/>
        <v>-47005.2</v>
      </c>
      <c r="L29" s="16">
        <f t="shared" si="8"/>
        <v>-39476.8</v>
      </c>
      <c r="M29" s="16">
        <f t="shared" si="8"/>
        <v>-24569.6</v>
      </c>
      <c r="N29" s="16">
        <f t="shared" si="8"/>
        <v>-20570</v>
      </c>
      <c r="O29" s="32">
        <f aca="true" t="shared" si="9" ref="O29:O48">SUM(B29:N29)</f>
        <v>-621614.4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-36356.65</v>
      </c>
      <c r="C30" s="31">
        <f aca="true" t="shared" si="10" ref="C30:O30">SUM(C31:C41)</f>
        <v>-23661.66</v>
      </c>
      <c r="D30" s="31">
        <f t="shared" si="10"/>
        <v>-22992.97</v>
      </c>
      <c r="E30" s="31">
        <f t="shared" si="10"/>
        <v>-8415.29</v>
      </c>
      <c r="F30" s="31">
        <f t="shared" si="10"/>
        <v>-53687.78999999999</v>
      </c>
      <c r="G30" s="31">
        <f t="shared" si="10"/>
        <v>-32223.55</v>
      </c>
      <c r="H30" s="31">
        <f t="shared" si="10"/>
        <v>-10820.58</v>
      </c>
      <c r="I30" s="31">
        <f t="shared" si="10"/>
        <v>-23314.3</v>
      </c>
      <c r="J30" s="31">
        <f t="shared" si="10"/>
        <v>-15613.12</v>
      </c>
      <c r="K30" s="31">
        <f t="shared" si="10"/>
        <v>-36744.82000000001</v>
      </c>
      <c r="L30" s="31">
        <f t="shared" si="10"/>
        <v>-47370.49</v>
      </c>
      <c r="M30" s="31">
        <f t="shared" si="10"/>
        <v>-8357.77</v>
      </c>
      <c r="N30" s="31">
        <f t="shared" si="10"/>
        <v>-7212.51</v>
      </c>
      <c r="O30" s="31">
        <f t="shared" si="10"/>
        <v>-326771.50000000006</v>
      </c>
    </row>
    <row r="31" spans="1:26" ht="18.75" customHeight="1">
      <c r="A31" s="27" t="s">
        <v>43</v>
      </c>
      <c r="B31" s="33">
        <v>-31752.81</v>
      </c>
      <c r="C31" s="33">
        <v>-20179.68</v>
      </c>
      <c r="D31" s="33">
        <v>-20103.66</v>
      </c>
      <c r="E31" s="33">
        <v>-7494.52</v>
      </c>
      <c r="F31" s="33">
        <v>-50597.39</v>
      </c>
      <c r="G31" s="33">
        <v>-27799.63</v>
      </c>
      <c r="H31" s="33">
        <v>-9963.31</v>
      </c>
      <c r="I31" s="33">
        <v>-19991.07</v>
      </c>
      <c r="J31" s="33">
        <v>-12596.81</v>
      </c>
      <c r="K31" s="33">
        <v>-32881.83</v>
      </c>
      <c r="L31" s="33">
        <v>-43899.09</v>
      </c>
      <c r="M31" s="33">
        <v>-6399.82</v>
      </c>
      <c r="N31" s="33">
        <v>-6175.3</v>
      </c>
      <c r="O31" s="33">
        <f t="shared" si="9"/>
        <v>-289834.92000000004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-5613.31</v>
      </c>
      <c r="C39" s="33">
        <v>-4245.47</v>
      </c>
      <c r="D39" s="33">
        <v>-3522.84</v>
      </c>
      <c r="E39" s="33">
        <v>-1122.66</v>
      </c>
      <c r="F39" s="33">
        <v>-3768.02</v>
      </c>
      <c r="G39" s="33">
        <v>-5393.94</v>
      </c>
      <c r="H39" s="33">
        <v>-1045.24</v>
      </c>
      <c r="I39" s="33">
        <v>-4051.91</v>
      </c>
      <c r="J39" s="33">
        <v>-3677.69</v>
      </c>
      <c r="K39" s="33">
        <v>-4710.02</v>
      </c>
      <c r="L39" s="33">
        <v>-4232.57</v>
      </c>
      <c r="M39" s="33">
        <v>-2387.27</v>
      </c>
      <c r="N39" s="33">
        <v>-1264.61</v>
      </c>
      <c r="O39" s="33">
        <f t="shared" si="9"/>
        <v>-45035.549999999996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1009.47</v>
      </c>
      <c r="C41" s="33">
        <v>763.49</v>
      </c>
      <c r="D41" s="33">
        <v>633.53</v>
      </c>
      <c r="E41" s="33">
        <v>201.89</v>
      </c>
      <c r="F41" s="33">
        <v>677.62</v>
      </c>
      <c r="G41" s="33">
        <v>970.02</v>
      </c>
      <c r="H41" s="33">
        <v>187.97</v>
      </c>
      <c r="I41" s="33">
        <v>728.68</v>
      </c>
      <c r="J41" s="33">
        <v>661.38</v>
      </c>
      <c r="K41" s="33">
        <v>847.03</v>
      </c>
      <c r="L41" s="33">
        <v>761.17</v>
      </c>
      <c r="M41" s="33">
        <v>429.32</v>
      </c>
      <c r="N41" s="33">
        <v>227.4</v>
      </c>
      <c r="O41" s="33">
        <f>SUM(B41:N41)</f>
        <v>8098.969999999999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-3350.61</v>
      </c>
      <c r="E43" s="35">
        <v>0</v>
      </c>
      <c r="F43" s="35">
        <v>0</v>
      </c>
      <c r="G43" s="35">
        <v>0</v>
      </c>
      <c r="H43" s="35">
        <v>-996.33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-4346.9400000000005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997951.37</v>
      </c>
      <c r="C46" s="36">
        <f t="shared" si="11"/>
        <v>720759.78</v>
      </c>
      <c r="D46" s="36">
        <f t="shared" si="11"/>
        <v>611636.9199999998</v>
      </c>
      <c r="E46" s="36">
        <f t="shared" si="11"/>
        <v>199063.89</v>
      </c>
      <c r="F46" s="36">
        <f t="shared" si="11"/>
        <v>643305.2400000001</v>
      </c>
      <c r="G46" s="36">
        <f t="shared" si="11"/>
        <v>962702.0899999999</v>
      </c>
      <c r="H46" s="36">
        <f t="shared" si="11"/>
        <v>182235.11000000004</v>
      </c>
      <c r="I46" s="36">
        <f t="shared" si="11"/>
        <v>702595.9899999999</v>
      </c>
      <c r="J46" s="36">
        <f t="shared" si="11"/>
        <v>644924.1</v>
      </c>
      <c r="K46" s="36">
        <f t="shared" si="11"/>
        <v>845802.9199999999</v>
      </c>
      <c r="L46" s="36">
        <f t="shared" si="11"/>
        <v>751671.4699999999</v>
      </c>
      <c r="M46" s="36">
        <f t="shared" si="11"/>
        <v>444407.02</v>
      </c>
      <c r="N46" s="36">
        <f t="shared" si="11"/>
        <v>218196.40999999997</v>
      </c>
      <c r="O46" s="36">
        <f>SUM(B46:N46)</f>
        <v>7925252.3100000005</v>
      </c>
      <c r="P46"/>
      <c r="Q46" s="43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997951.3799999999</v>
      </c>
      <c r="C52" s="51">
        <f t="shared" si="12"/>
        <v>720759.78</v>
      </c>
      <c r="D52" s="51">
        <f t="shared" si="12"/>
        <v>611636.92</v>
      </c>
      <c r="E52" s="51">
        <f t="shared" si="12"/>
        <v>199063.89</v>
      </c>
      <c r="F52" s="51">
        <f t="shared" si="12"/>
        <v>643305.24</v>
      </c>
      <c r="G52" s="51">
        <f t="shared" si="12"/>
        <v>962702.09</v>
      </c>
      <c r="H52" s="51">
        <f t="shared" si="12"/>
        <v>182235.11</v>
      </c>
      <c r="I52" s="51">
        <f t="shared" si="12"/>
        <v>702595.99</v>
      </c>
      <c r="J52" s="51">
        <f t="shared" si="12"/>
        <v>644924.1</v>
      </c>
      <c r="K52" s="51">
        <f t="shared" si="12"/>
        <v>845802.92</v>
      </c>
      <c r="L52" s="51">
        <f t="shared" si="12"/>
        <v>751671.47</v>
      </c>
      <c r="M52" s="51">
        <f t="shared" si="12"/>
        <v>444407.02</v>
      </c>
      <c r="N52" s="51">
        <f t="shared" si="12"/>
        <v>218196.41</v>
      </c>
      <c r="O52" s="36">
        <f t="shared" si="12"/>
        <v>7925252.32</v>
      </c>
      <c r="Q52"/>
    </row>
    <row r="53" spans="1:18" ht="18.75" customHeight="1">
      <c r="A53" s="26" t="s">
        <v>57</v>
      </c>
      <c r="B53" s="51">
        <v>816101.32</v>
      </c>
      <c r="C53" s="51">
        <v>513643.09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1329744.41</v>
      </c>
      <c r="P53"/>
      <c r="Q53"/>
      <c r="R53" s="43"/>
    </row>
    <row r="54" spans="1:16" ht="18.75" customHeight="1">
      <c r="A54" s="26" t="s">
        <v>58</v>
      </c>
      <c r="B54" s="51">
        <v>181850.06</v>
      </c>
      <c r="C54" s="51">
        <v>207116.69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388966.75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611636.92</v>
      </c>
      <c r="E55" s="52">
        <v>0</v>
      </c>
      <c r="F55" s="52">
        <v>0</v>
      </c>
      <c r="G55" s="52">
        <v>0</v>
      </c>
      <c r="H55" s="51">
        <v>182235.11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793872.03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199063.89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199063.89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643305.24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643305.24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962702.09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962702.09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702595.99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702595.99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644924.1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644924.1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845802.92</v>
      </c>
      <c r="L61" s="31">
        <v>751671.47</v>
      </c>
      <c r="M61" s="52">
        <v>0</v>
      </c>
      <c r="N61" s="52">
        <v>0</v>
      </c>
      <c r="O61" s="36">
        <f t="shared" si="13"/>
        <v>1597474.3900000001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444407.02</v>
      </c>
      <c r="N62" s="52">
        <v>0</v>
      </c>
      <c r="O62" s="36">
        <f t="shared" si="13"/>
        <v>444407.02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218196.41</v>
      </c>
      <c r="O63" s="55">
        <f t="shared" si="13"/>
        <v>218196.41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2021-12-09T18:23:59Z</dcterms:modified>
  <cp:category/>
  <cp:version/>
  <cp:contentType/>
  <cp:contentStatus/>
</cp:coreProperties>
</file>