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<sst xmlns="http://schemas.openxmlformats.org/spreadsheetml/2006/main" count="81" uniqueCount="78">
  <si>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</si>
  <si>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</si>
  <si>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</si>
  <si>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</si>
  <si>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</si>
  <si>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</si>
  <si>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</si>
  <si>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</si>
  <si>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</si>
  <si>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</si>
  <si>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</si>
  <si>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</si>
  <si>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</si>
  <si>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</si>
  <si>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</si>
  <si>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</si>
  <si>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</si>
  <si>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</si>
  <si>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</si>
  <si>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</si>
  <si>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</si>
  <si>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</si>
  <si>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</si>
  <si>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</si>
  <si>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</si>
  <si>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</si>
  <si>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</si>
  <si>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</si>
  <si>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</si>
  <si>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</si>
  <si>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</si>
  <si>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</si>
  <si>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</si>
  <si>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</si>
  <si>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</si>
  <si>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</si>
  <si>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</si>
  <si>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</si>
  <si>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</si>
  <si>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</si>
  <si>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</si>
  <si>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</si>
  <si>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</si>
  <si>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</si>
  <si>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</si>
  <si>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</si>
  <si>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</si>
  <si>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</si>
  <si>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</si>
  <si>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</si>
  <si>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</si>
  <si>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</si>
  <si>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</si>
  <si>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</si>
  <si>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</si>
  <si>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</si>
  <si>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</si>
  <si>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</si>
  <si>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</si>
  <si>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</si>
  <si>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</si>
  <si>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</si>
  <si>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</si>
  <si>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</si>
  <si>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</si>
  <si>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</si>
  <si>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</si>
  <si>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</si>
  <si>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</si>
  <si>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</si>
  <si>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</si>
  <si>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</si>
  <si>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</si>
  <si>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02/12/21 - VENCIMENTO 09/12/21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</si>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</sst>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385646</v>
      </c>
      <c r="C7" s="9">
        <f t="shared" si="0"/>
        <v>275372</v>
      </c>
      <c r="D7" s="9">
        <f t="shared" si="0"/>
        <v>272192</v>
      </c>
      <c r="E7" s="9">
        <f t="shared" si="0"/>
        <v>61114</v>
      </c>
      <c r="F7" s="9">
        <f t="shared" si="0"/>
        <v>210296</v>
      </c>
      <c r="G7" s="9">
        <f t="shared" si="0"/>
        <v>352125</v>
      </c>
      <c r="H7" s="9">
        <f t="shared" si="0"/>
        <v>47590</v>
      </c>
      <c r="I7" s="9">
        <f t="shared" si="0"/>
        <v>268800</v>
      </c>
      <c r="J7" s="9">
        <f t="shared" si="0"/>
        <v>234383</v>
      </c>
      <c r="K7" s="9">
        <f t="shared" si="0"/>
        <v>340401</v>
      </c>
      <c r="L7" s="9">
        <f t="shared" si="0"/>
        <v>253852</v>
      </c>
      <c r="M7" s="9">
        <f t="shared" si="0"/>
        <v>126140</v>
      </c>
      <c r="N7" s="9">
        <f t="shared" si="0"/>
        <v>76562</v>
      </c>
      <c r="O7" s="9">
        <f t="shared" si="0"/>
        <v>2904473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17239</v>
      </c>
      <c r="C8" s="11">
        <f t="shared" si="1"/>
        <v>17897</v>
      </c>
      <c r="D8" s="11">
        <f t="shared" si="1"/>
        <v>12233</v>
      </c>
      <c r="E8" s="11">
        <f t="shared" si="1"/>
        <v>2645</v>
      </c>
      <c r="F8" s="11">
        <f t="shared" si="1"/>
        <v>8959</v>
      </c>
      <c r="G8" s="11">
        <f t="shared" si="1"/>
        <v>14124</v>
      </c>
      <c r="H8" s="11">
        <f t="shared" si="1"/>
        <v>2758</v>
      </c>
      <c r="I8" s="11">
        <f t="shared" si="1"/>
        <v>17330</v>
      </c>
      <c r="J8" s="11">
        <f t="shared" si="1"/>
        <v>12752</v>
      </c>
      <c r="K8" s="11">
        <f t="shared" si="1"/>
        <v>10597</v>
      </c>
      <c r="L8" s="11">
        <f t="shared" si="1"/>
        <v>8666</v>
      </c>
      <c r="M8" s="11">
        <f t="shared" si="1"/>
        <v>5737</v>
      </c>
      <c r="N8" s="11">
        <f t="shared" si="1"/>
        <v>4771</v>
      </c>
      <c r="O8" s="11">
        <f t="shared" si="1"/>
        <v>135708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17239</v>
      </c>
      <c r="C9" s="11">
        <v>17897</v>
      </c>
      <c r="D9" s="11">
        <v>12233</v>
      </c>
      <c r="E9" s="11">
        <v>2645</v>
      </c>
      <c r="F9" s="11">
        <v>8959</v>
      </c>
      <c r="G9" s="11">
        <v>14124</v>
      </c>
      <c r="H9" s="11">
        <v>2758</v>
      </c>
      <c r="I9" s="11">
        <v>17330</v>
      </c>
      <c r="J9" s="11">
        <v>12752</v>
      </c>
      <c r="K9" s="11">
        <v>10589</v>
      </c>
      <c r="L9" s="11">
        <v>8666</v>
      </c>
      <c r="M9" s="11">
        <v>5731</v>
      </c>
      <c r="N9" s="11">
        <v>4766</v>
      </c>
      <c r="O9" s="11">
        <f>SUM(B9:N9)</f>
        <v>135689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0</v>
      </c>
      <c r="M10" s="13">
        <v>6</v>
      </c>
      <c r="N10" s="13">
        <v>5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368407</v>
      </c>
      <c r="C11" s="13">
        <v>257475</v>
      </c>
      <c r="D11" s="13">
        <v>259959</v>
      </c>
      <c r="E11" s="13">
        <v>58469</v>
      </c>
      <c r="F11" s="13">
        <v>201337</v>
      </c>
      <c r="G11" s="13">
        <v>338001</v>
      </c>
      <c r="H11" s="13">
        <v>44832</v>
      </c>
      <c r="I11" s="13">
        <v>251470</v>
      </c>
      <c r="J11" s="13">
        <v>221631</v>
      </c>
      <c r="K11" s="13">
        <v>329804</v>
      </c>
      <c r="L11" s="13">
        <v>245186</v>
      </c>
      <c r="M11" s="13">
        <v>120403</v>
      </c>
      <c r="N11" s="13">
        <v>71791</v>
      </c>
      <c r="O11" s="11">
        <f>SUM(B11:N11)</f>
        <v>2768765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1.200207287770445</v>
      </c>
      <c r="C15" s="19">
        <v>1.216308380537947</v>
      </c>
      <c r="D15" s="19">
        <v>1.156530982259595</v>
      </c>
      <c r="E15" s="19">
        <v>0.977681899468876</v>
      </c>
      <c r="F15" s="19">
        <v>1.410685805267455</v>
      </c>
      <c r="G15" s="19">
        <v>1.470889844311466</v>
      </c>
      <c r="H15" s="19">
        <v>1.628320772501399</v>
      </c>
      <c r="I15" s="19">
        <v>1.22706955915644</v>
      </c>
      <c r="J15" s="19">
        <v>1.256280783324338</v>
      </c>
      <c r="K15" s="19">
        <v>1.167540544625909</v>
      </c>
      <c r="L15" s="19">
        <v>1.239178962579979</v>
      </c>
      <c r="M15" s="19">
        <v>1.226589701605112</v>
      </c>
      <c r="N15" s="19">
        <v>1.163486372329653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1126857.17</v>
      </c>
      <c r="C17" s="24">
        <f aca="true" t="shared" si="2" ref="C17:N17">C18+C19+C20+C21+C22+C23+C24+C25</f>
        <v>823497.7199999999</v>
      </c>
      <c r="D17" s="24">
        <f t="shared" si="2"/>
        <v>676551.4099999999</v>
      </c>
      <c r="E17" s="24">
        <f t="shared" si="2"/>
        <v>222546.60000000003</v>
      </c>
      <c r="F17" s="24">
        <f t="shared" si="2"/>
        <v>739877.63</v>
      </c>
      <c r="G17" s="24">
        <f t="shared" si="2"/>
        <v>1067863.97</v>
      </c>
      <c r="H17" s="24">
        <f t="shared" si="2"/>
        <v>210203.13</v>
      </c>
      <c r="I17" s="24">
        <f t="shared" si="2"/>
        <v>813463.61</v>
      </c>
      <c r="J17" s="24">
        <f t="shared" si="2"/>
        <v>722340.7199999999</v>
      </c>
      <c r="K17" s="24">
        <f t="shared" si="2"/>
        <v>936571.57</v>
      </c>
      <c r="L17" s="24">
        <f t="shared" si="2"/>
        <v>847752.03</v>
      </c>
      <c r="M17" s="24">
        <f t="shared" si="2"/>
        <v>481977.12</v>
      </c>
      <c r="N17" s="24">
        <f t="shared" si="2"/>
        <v>247040.49</v>
      </c>
      <c r="O17" s="24">
        <f>O18+O19+O20+O21+O22+O23+O24+O25</f>
        <v>8916543.17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859103.59</v>
      </c>
      <c r="C18" s="30">
        <f t="shared" si="3"/>
        <v>633713.58</v>
      </c>
      <c r="D18" s="30">
        <f t="shared" si="3"/>
        <v>549337.89</v>
      </c>
      <c r="E18" s="30">
        <f t="shared" si="3"/>
        <v>210708.85</v>
      </c>
      <c r="F18" s="30">
        <f t="shared" si="3"/>
        <v>491945.43</v>
      </c>
      <c r="G18" s="30">
        <f t="shared" si="3"/>
        <v>677734.99</v>
      </c>
      <c r="H18" s="30">
        <f t="shared" si="3"/>
        <v>122982.08</v>
      </c>
      <c r="I18" s="30">
        <f t="shared" si="3"/>
        <v>614234.88</v>
      </c>
      <c r="J18" s="30">
        <f t="shared" si="3"/>
        <v>538682.45</v>
      </c>
      <c r="K18" s="30">
        <f t="shared" si="3"/>
        <v>739521.17</v>
      </c>
      <c r="L18" s="30">
        <f t="shared" si="3"/>
        <v>627928.31</v>
      </c>
      <c r="M18" s="30">
        <f t="shared" si="3"/>
        <v>360054.02</v>
      </c>
      <c r="N18" s="30">
        <f t="shared" si="3"/>
        <v>197399.8</v>
      </c>
      <c r="O18" s="30">
        <f aca="true" t="shared" si="4" ref="O18:O25">SUM(B18:N18)</f>
        <v>6623347.04</v>
      </c>
    </row>
    <row r="19" spans="1:23" ht="18.75" customHeight="1">
      <c r="A19" s="26" t="s">
        <v>35</v>
      </c>
      <c r="B19" s="30">
        <f>IF(B15&lt;&gt;0,ROUND((B15-1)*B18,2),0)</f>
        <v>171998.8</v>
      </c>
      <c r="C19" s="30">
        <f aca="true" t="shared" si="5" ref="C19:N19">IF(C15&lt;&gt;0,ROUND((C15-1)*C18,2),0)</f>
        <v>137077.56</v>
      </c>
      <c r="D19" s="30">
        <f t="shared" si="5"/>
        <v>85988.4</v>
      </c>
      <c r="E19" s="30">
        <f t="shared" si="5"/>
        <v>-4702.62</v>
      </c>
      <c r="F19" s="30">
        <f t="shared" si="5"/>
        <v>202035.01</v>
      </c>
      <c r="G19" s="30">
        <f t="shared" si="5"/>
        <v>319138.52</v>
      </c>
      <c r="H19" s="30">
        <f t="shared" si="5"/>
        <v>77272.2</v>
      </c>
      <c r="I19" s="30">
        <f t="shared" si="5"/>
        <v>139474.04</v>
      </c>
      <c r="J19" s="30">
        <f t="shared" si="5"/>
        <v>138053.96</v>
      </c>
      <c r="K19" s="30">
        <f t="shared" si="5"/>
        <v>123899.78</v>
      </c>
      <c r="L19" s="30">
        <f t="shared" si="5"/>
        <v>150187.24</v>
      </c>
      <c r="M19" s="30">
        <f t="shared" si="5"/>
        <v>81584.53</v>
      </c>
      <c r="N19" s="30">
        <f t="shared" si="5"/>
        <v>32272.18</v>
      </c>
      <c r="O19" s="30">
        <f t="shared" si="4"/>
        <v>1654279.5999999999</v>
      </c>
      <c r="W19" s="62"/>
    </row>
    <row r="20" spans="1:15" ht="18.75" customHeight="1">
      <c r="A20" s="26" t="s">
        <v>36</v>
      </c>
      <c r="B20" s="30">
        <v>43386.42</v>
      </c>
      <c r="C20" s="30">
        <v>30166.85</v>
      </c>
      <c r="D20" s="30">
        <v>17379.2</v>
      </c>
      <c r="E20" s="30">
        <v>7874.35</v>
      </c>
      <c r="F20" s="30">
        <v>22045.3</v>
      </c>
      <c r="G20" s="30">
        <v>34760.65</v>
      </c>
      <c r="H20" s="30">
        <v>3319.91</v>
      </c>
      <c r="I20" s="30">
        <v>23456.73</v>
      </c>
      <c r="J20" s="30">
        <v>25364.13</v>
      </c>
      <c r="K20" s="30">
        <v>37610.56</v>
      </c>
      <c r="L20" s="30">
        <v>34267.22</v>
      </c>
      <c r="M20" s="30">
        <v>14864.22</v>
      </c>
      <c r="N20" s="30">
        <v>8954.07</v>
      </c>
      <c r="O20" s="30">
        <f t="shared" si="4"/>
        <v>303449.61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-80476.6</v>
      </c>
      <c r="C27" s="30">
        <f>+C28+C30+C43+C44+C47-C48</f>
        <v>-82197.03</v>
      </c>
      <c r="D27" s="30">
        <f t="shared" si="6"/>
        <v>-79397.01999999999</v>
      </c>
      <c r="E27" s="30">
        <f t="shared" si="6"/>
        <v>-12558.77</v>
      </c>
      <c r="F27" s="30">
        <f t="shared" si="6"/>
        <v>-42499.409999999996</v>
      </c>
      <c r="G27" s="30">
        <f t="shared" si="6"/>
        <v>-66580.11</v>
      </c>
      <c r="H27" s="30">
        <f t="shared" si="6"/>
        <v>-24179.93</v>
      </c>
      <c r="I27" s="30">
        <f t="shared" si="6"/>
        <v>-79596.4</v>
      </c>
      <c r="J27" s="30">
        <f t="shared" si="6"/>
        <v>-59125.11</v>
      </c>
      <c r="K27" s="30">
        <f t="shared" si="6"/>
        <v>-50465.18</v>
      </c>
      <c r="L27" s="30">
        <f t="shared" si="6"/>
        <v>-41622.97</v>
      </c>
      <c r="M27" s="30">
        <f t="shared" si="6"/>
        <v>-27184.940000000002</v>
      </c>
      <c r="N27" s="30">
        <f t="shared" si="6"/>
        <v>-21986.440000000002</v>
      </c>
      <c r="O27" s="30">
        <f t="shared" si="6"/>
        <v>-667869.9100000001</v>
      </c>
    </row>
    <row r="28" spans="1:15" ht="18.75" customHeight="1">
      <c r="A28" s="26" t="s">
        <v>40</v>
      </c>
      <c r="B28" s="31">
        <f>+B29</f>
        <v>-75851.6</v>
      </c>
      <c r="C28" s="31">
        <f>+C29</f>
        <v>-78746.8</v>
      </c>
      <c r="D28" s="31">
        <f aca="true" t="shared" si="7" ref="D28:O28">+D29</f>
        <v>-53825.2</v>
      </c>
      <c r="E28" s="31">
        <f t="shared" si="7"/>
        <v>-11638</v>
      </c>
      <c r="F28" s="31">
        <f t="shared" si="7"/>
        <v>-39419.6</v>
      </c>
      <c r="G28" s="31">
        <f t="shared" si="7"/>
        <v>-62145.6</v>
      </c>
      <c r="H28" s="31">
        <f t="shared" si="7"/>
        <v>-12135.2</v>
      </c>
      <c r="I28" s="31">
        <f t="shared" si="7"/>
        <v>-76252</v>
      </c>
      <c r="J28" s="31">
        <f t="shared" si="7"/>
        <v>-56108.8</v>
      </c>
      <c r="K28" s="31">
        <f t="shared" si="7"/>
        <v>-46591.6</v>
      </c>
      <c r="L28" s="31">
        <f t="shared" si="7"/>
        <v>-38130.4</v>
      </c>
      <c r="M28" s="31">
        <f t="shared" si="7"/>
        <v>-25216.4</v>
      </c>
      <c r="N28" s="31">
        <f t="shared" si="7"/>
        <v>-20970.4</v>
      </c>
      <c r="O28" s="31">
        <f t="shared" si="7"/>
        <v>-597031.6000000001</v>
      </c>
    </row>
    <row r="29" spans="1:26" ht="18.75" customHeight="1">
      <c r="A29" s="27" t="s">
        <v>41</v>
      </c>
      <c r="B29" s="16">
        <f>ROUND((-B9)*$G$3,2)</f>
        <v>-75851.6</v>
      </c>
      <c r="C29" s="16">
        <f aca="true" t="shared" si="8" ref="C29:N29">ROUND((-C9)*$G$3,2)</f>
        <v>-78746.8</v>
      </c>
      <c r="D29" s="16">
        <f t="shared" si="8"/>
        <v>-53825.2</v>
      </c>
      <c r="E29" s="16">
        <f t="shared" si="8"/>
        <v>-11638</v>
      </c>
      <c r="F29" s="16">
        <f t="shared" si="8"/>
        <v>-39419.6</v>
      </c>
      <c r="G29" s="16">
        <f t="shared" si="8"/>
        <v>-62145.6</v>
      </c>
      <c r="H29" s="16">
        <f t="shared" si="8"/>
        <v>-12135.2</v>
      </c>
      <c r="I29" s="16">
        <f t="shared" si="8"/>
        <v>-76252</v>
      </c>
      <c r="J29" s="16">
        <f t="shared" si="8"/>
        <v>-56108.8</v>
      </c>
      <c r="K29" s="16">
        <f t="shared" si="8"/>
        <v>-46591.6</v>
      </c>
      <c r="L29" s="16">
        <f t="shared" si="8"/>
        <v>-38130.4</v>
      </c>
      <c r="M29" s="16">
        <f t="shared" si="8"/>
        <v>-25216.4</v>
      </c>
      <c r="N29" s="16">
        <f t="shared" si="8"/>
        <v>-20970.4</v>
      </c>
      <c r="O29" s="32">
        <f aca="true" t="shared" si="9" ref="O29:O48">SUM(B29:N29)</f>
        <v>-597031.6000000001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-4625</v>
      </c>
      <c r="C30" s="31">
        <f aca="true" t="shared" si="10" ref="C30:O30">SUM(C31:C41)</f>
        <v>-3450.2300000000005</v>
      </c>
      <c r="D30" s="31">
        <f t="shared" si="10"/>
        <v>-22317.85</v>
      </c>
      <c r="E30" s="31">
        <f t="shared" si="10"/>
        <v>-920.7700000000001</v>
      </c>
      <c r="F30" s="31">
        <f t="shared" si="10"/>
        <v>-3079.8100000000004</v>
      </c>
      <c r="G30" s="31">
        <f t="shared" si="10"/>
        <v>-4434.51</v>
      </c>
      <c r="H30" s="31">
        <f t="shared" si="10"/>
        <v>-11028.649999999998</v>
      </c>
      <c r="I30" s="31">
        <f t="shared" si="10"/>
        <v>-3344.3999999999996</v>
      </c>
      <c r="J30" s="31">
        <f t="shared" si="10"/>
        <v>-3016.31</v>
      </c>
      <c r="K30" s="31">
        <f t="shared" si="10"/>
        <v>-3873.5800000000004</v>
      </c>
      <c r="L30" s="31">
        <f t="shared" si="10"/>
        <v>-3492.57</v>
      </c>
      <c r="M30" s="31">
        <f t="shared" si="10"/>
        <v>-1968.54</v>
      </c>
      <c r="N30" s="31">
        <f t="shared" si="10"/>
        <v>-1016.04</v>
      </c>
      <c r="O30" s="31">
        <f t="shared" si="10"/>
        <v>-66568.26000000001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-19523.8</v>
      </c>
      <c r="E31" s="33">
        <v>0</v>
      </c>
      <c r="F31" s="33">
        <v>0</v>
      </c>
      <c r="G31" s="33">
        <v>0</v>
      </c>
      <c r="H31" s="33">
        <v>-10160.8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-29684.6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-5639.12</v>
      </c>
      <c r="C39" s="33">
        <v>-4206.76</v>
      </c>
      <c r="D39" s="33">
        <v>-3406.7</v>
      </c>
      <c r="E39" s="33">
        <v>-1122.66</v>
      </c>
      <c r="F39" s="33">
        <v>-3755.11</v>
      </c>
      <c r="G39" s="33">
        <v>-5406.85</v>
      </c>
      <c r="H39" s="33">
        <v>-1058.14</v>
      </c>
      <c r="I39" s="33">
        <v>-4077.72</v>
      </c>
      <c r="J39" s="33">
        <v>-3677.69</v>
      </c>
      <c r="K39" s="33">
        <v>-4722.93</v>
      </c>
      <c r="L39" s="33">
        <v>-4258.38</v>
      </c>
      <c r="M39" s="33">
        <v>-2400.18</v>
      </c>
      <c r="N39" s="33">
        <v>-1238.8</v>
      </c>
      <c r="O39" s="33">
        <f t="shared" si="9"/>
        <v>-44971.04000000001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1014.12</v>
      </c>
      <c r="C41" s="33">
        <v>756.53</v>
      </c>
      <c r="D41" s="33">
        <v>612.65</v>
      </c>
      <c r="E41" s="33">
        <v>201.89</v>
      </c>
      <c r="F41" s="33">
        <v>675.3</v>
      </c>
      <c r="G41" s="33">
        <v>972.34</v>
      </c>
      <c r="H41" s="33">
        <v>190.29</v>
      </c>
      <c r="I41" s="33">
        <v>733.32</v>
      </c>
      <c r="J41" s="33">
        <v>661.38</v>
      </c>
      <c r="K41" s="33">
        <v>849.35</v>
      </c>
      <c r="L41" s="33">
        <v>765.81</v>
      </c>
      <c r="M41" s="33">
        <v>431.64</v>
      </c>
      <c r="N41" s="33">
        <v>222.76</v>
      </c>
      <c r="O41" s="33">
        <f>SUM(B41:N41)</f>
        <v>8087.38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-3253.97</v>
      </c>
      <c r="E43" s="35">
        <v>0</v>
      </c>
      <c r="F43" s="35">
        <v>0</v>
      </c>
      <c r="G43" s="35">
        <v>0</v>
      </c>
      <c r="H43" s="35">
        <v>-1016.08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-4270.05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1046380.57</v>
      </c>
      <c r="C46" s="36">
        <f t="shared" si="11"/>
        <v>741300.6899999998</v>
      </c>
      <c r="D46" s="36">
        <f t="shared" si="11"/>
        <v>597154.3899999999</v>
      </c>
      <c r="E46" s="36">
        <f t="shared" si="11"/>
        <v>209987.83000000005</v>
      </c>
      <c r="F46" s="36">
        <f t="shared" si="11"/>
        <v>697378.22</v>
      </c>
      <c r="G46" s="36">
        <f t="shared" si="11"/>
        <v>1001283.86</v>
      </c>
      <c r="H46" s="36">
        <f t="shared" si="11"/>
        <v>186023.2</v>
      </c>
      <c r="I46" s="36">
        <f t="shared" si="11"/>
        <v>733867.21</v>
      </c>
      <c r="J46" s="36">
        <f t="shared" si="11"/>
        <v>663215.6099999999</v>
      </c>
      <c r="K46" s="36">
        <f t="shared" si="11"/>
        <v>886106.3899999999</v>
      </c>
      <c r="L46" s="36">
        <f t="shared" si="11"/>
        <v>806129.06</v>
      </c>
      <c r="M46" s="36">
        <f t="shared" si="11"/>
        <v>454792.18</v>
      </c>
      <c r="N46" s="36">
        <f t="shared" si="11"/>
        <v>225054.05</v>
      </c>
      <c r="O46" s="36">
        <f>SUM(B46:N46)</f>
        <v>8248673.259999999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1046380.5800000001</v>
      </c>
      <c r="C52" s="51">
        <f t="shared" si="12"/>
        <v>741300.6900000001</v>
      </c>
      <c r="D52" s="51">
        <f t="shared" si="12"/>
        <v>597154.39</v>
      </c>
      <c r="E52" s="51">
        <f t="shared" si="12"/>
        <v>209987.83</v>
      </c>
      <c r="F52" s="51">
        <f t="shared" si="12"/>
        <v>697378.22</v>
      </c>
      <c r="G52" s="51">
        <f t="shared" si="12"/>
        <v>1001283.86</v>
      </c>
      <c r="H52" s="51">
        <f t="shared" si="12"/>
        <v>186023.19</v>
      </c>
      <c r="I52" s="51">
        <f t="shared" si="12"/>
        <v>733867.21</v>
      </c>
      <c r="J52" s="51">
        <f t="shared" si="12"/>
        <v>663215.61</v>
      </c>
      <c r="K52" s="51">
        <f t="shared" si="12"/>
        <v>886106.39</v>
      </c>
      <c r="L52" s="51">
        <f t="shared" si="12"/>
        <v>806129.06</v>
      </c>
      <c r="M52" s="51">
        <f t="shared" si="12"/>
        <v>454792.18</v>
      </c>
      <c r="N52" s="51">
        <f t="shared" si="12"/>
        <v>225054.05</v>
      </c>
      <c r="O52" s="36">
        <f t="shared" si="12"/>
        <v>8248673.260000001</v>
      </c>
      <c r="Q52"/>
    </row>
    <row r="53" spans="1:18" ht="18.75" customHeight="1">
      <c r="A53" s="26" t="s">
        <v>57</v>
      </c>
      <c r="B53" s="51">
        <v>855241.8</v>
      </c>
      <c r="C53" s="51">
        <v>528114.16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1383355.96</v>
      </c>
      <c r="P53"/>
      <c r="Q53"/>
      <c r="R53" s="43"/>
    </row>
    <row r="54" spans="1:16" ht="18.75" customHeight="1">
      <c r="A54" s="26" t="s">
        <v>58</v>
      </c>
      <c r="B54" s="51">
        <v>191138.78</v>
      </c>
      <c r="C54" s="51">
        <v>213186.53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404325.31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597154.39</v>
      </c>
      <c r="E55" s="52">
        <v>0</v>
      </c>
      <c r="F55" s="52">
        <v>0</v>
      </c>
      <c r="G55" s="52">
        <v>0</v>
      </c>
      <c r="H55" s="51">
        <v>186023.19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783177.5800000001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209987.83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209987.83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697378.22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697378.22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1001283.86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1001283.86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733867.21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733867.21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663215.61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663215.61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886106.39</v>
      </c>
      <c r="L61" s="31">
        <v>806129.06</v>
      </c>
      <c r="M61" s="52">
        <v>0</v>
      </c>
      <c r="N61" s="52">
        <v>0</v>
      </c>
      <c r="O61" s="36">
        <f t="shared" si="13"/>
        <v>1692235.4500000002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454792.18</v>
      </c>
      <c r="N62" s="52">
        <v>0</v>
      </c>
      <c r="O62" s="36">
        <f t="shared" si="13"/>
        <v>454792.18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225054.05</v>
      </c>
      <c r="O63" s="55">
        <f t="shared" si="13"/>
        <v>225054.05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2021-12-09T18:01:56Z</dcterms:modified>
  <cp:category/>
  <cp:version/>
  <cp:contentType/>
  <cp:contentStatus/>
</cp:coreProperties>
</file>