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<sst xmlns="http://schemas.openxmlformats.org/spreadsheetml/2006/main" count="75" uniqueCount="74">
  <si>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</si>
  <si>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</si>
  <si>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</si>
  <si>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</si>
  <si>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</si>
  <si>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</si>
  <si>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</si>
  <si>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</si>
  <si>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</si>
  <si>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</si>
  <si>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</si>
  <si>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</si>
  <si>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</si>
  <si>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</si>
  <si>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</si>
  <si>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</si>
  <si>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</si>
  <si>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</si>
  <si>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</si>
  <si>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</si>
  <si>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</si>
  <si>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</si>
  <si>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</si>
  <si>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</si>
  <si>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</si>
  <si>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</si>
  <si>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</si>
  <si>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</si>
  <si>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</si>
  <si>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</si>
  <si>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</si>
  <si>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</si>
  <si>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</si>
  <si>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</si>
  <si>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</si>
  <si>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</si>
  <si>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</si>
  <si>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</si>
  <si>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</si>
  <si>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</si>
  <si>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</si>
  <si>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</si>
  <si>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</si>
  <si>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</si>
  <si>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</si>
  <si>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</si>
  <si>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</si>
  <si>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</si>
  <si>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</si>
  <si>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</si>
  <si>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</si>
  <si>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</si>
  <si>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</si>
  <si>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</si>
  <si>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</si>
  <si>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</si>
  <si>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</si>
  <si>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</si>
  <si>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</si>
  <si>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</si>
  <si>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</si>
  <si>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</si>
  <si>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</si>
  <si>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</si>
  <si>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</si>
  <si>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</si>
  <si>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</si>
  <si>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</si>
  <si>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</si>
  <si>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</si>
  <si>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</si>
  <si>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</si>
  <si>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20/12/21 - VENCIMENTO 27/12/21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</si>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</sst>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288118</v>
      </c>
      <c r="C7" s="47">
        <f t="shared" si="0"/>
        <v>232186</v>
      </c>
      <c r="D7" s="47">
        <f t="shared" si="0"/>
        <v>303784</v>
      </c>
      <c r="E7" s="47">
        <f t="shared" si="0"/>
        <v>159305</v>
      </c>
      <c r="F7" s="47">
        <f t="shared" si="0"/>
        <v>199464</v>
      </c>
      <c r="G7" s="47">
        <f t="shared" si="0"/>
        <v>205638</v>
      </c>
      <c r="H7" s="47">
        <f t="shared" si="0"/>
        <v>248489</v>
      </c>
      <c r="I7" s="47">
        <f t="shared" si="0"/>
        <v>329536</v>
      </c>
      <c r="J7" s="47">
        <f t="shared" si="0"/>
        <v>98439</v>
      </c>
      <c r="K7" s="47">
        <f t="shared" si="0"/>
        <v>2064959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24483</v>
      </c>
      <c r="C8" s="45">
        <f t="shared" si="1"/>
        <v>23609</v>
      </c>
      <c r="D8" s="45">
        <f t="shared" si="1"/>
        <v>27199</v>
      </c>
      <c r="E8" s="45">
        <f t="shared" si="1"/>
        <v>15174</v>
      </c>
      <c r="F8" s="45">
        <f t="shared" si="1"/>
        <v>17403</v>
      </c>
      <c r="G8" s="45">
        <f t="shared" si="1"/>
        <v>10843</v>
      </c>
      <c r="H8" s="45">
        <f t="shared" si="1"/>
        <v>10503</v>
      </c>
      <c r="I8" s="45">
        <f t="shared" si="1"/>
        <v>25364</v>
      </c>
      <c r="J8" s="45">
        <f t="shared" si="1"/>
        <v>4458</v>
      </c>
      <c r="K8" s="38">
        <f>SUM(B8:J8)</f>
        <v>159036</v>
      </c>
      <c r="L8"/>
      <c r="M8"/>
      <c r="N8"/>
    </row>
    <row r="9" spans="1:14" ht="16.5" customHeight="1">
      <c r="A9" s="22" t="s">
        <v>35</v>
      </c>
      <c r="B9" s="45">
        <v>24437</v>
      </c>
      <c r="C9" s="45">
        <v>23602</v>
      </c>
      <c r="D9" s="45">
        <v>27198</v>
      </c>
      <c r="E9" s="45">
        <v>15097</v>
      </c>
      <c r="F9" s="45">
        <v>17386</v>
      </c>
      <c r="G9" s="45">
        <v>10840</v>
      </c>
      <c r="H9" s="45">
        <v>10503</v>
      </c>
      <c r="I9" s="45">
        <v>25262</v>
      </c>
      <c r="J9" s="45">
        <v>4458</v>
      </c>
      <c r="K9" s="38">
        <f>SUM(B9:J9)</f>
        <v>158783</v>
      </c>
      <c r="L9"/>
      <c r="M9"/>
      <c r="N9"/>
    </row>
    <row r="10" spans="1:14" ht="16.5" customHeight="1">
      <c r="A10" s="22" t="s">
        <v>34</v>
      </c>
      <c r="B10" s="45">
        <v>46</v>
      </c>
      <c r="C10" s="45">
        <v>7</v>
      </c>
      <c r="D10" s="45">
        <v>1</v>
      </c>
      <c r="E10" s="45">
        <v>77</v>
      </c>
      <c r="F10" s="45">
        <v>17</v>
      </c>
      <c r="G10" s="45">
        <v>3</v>
      </c>
      <c r="H10" s="45">
        <v>0</v>
      </c>
      <c r="I10" s="45">
        <v>102</v>
      </c>
      <c r="J10" s="45">
        <v>0</v>
      </c>
      <c r="K10" s="38">
        <f>SUM(B10:J10)</f>
        <v>253</v>
      </c>
      <c r="L10"/>
      <c r="M10"/>
      <c r="N10"/>
    </row>
    <row r="11" spans="1:14" ht="16.5" customHeight="1">
      <c r="A11" s="44" t="s">
        <v>33</v>
      </c>
      <c r="B11" s="43">
        <v>263635</v>
      </c>
      <c r="C11" s="43">
        <v>208577</v>
      </c>
      <c r="D11" s="43">
        <v>276585</v>
      </c>
      <c r="E11" s="43">
        <v>144131</v>
      </c>
      <c r="F11" s="43">
        <v>182061</v>
      </c>
      <c r="G11" s="43">
        <v>194795</v>
      </c>
      <c r="H11" s="43">
        <v>237986</v>
      </c>
      <c r="I11" s="43">
        <v>304172</v>
      </c>
      <c r="J11" s="43">
        <v>93981</v>
      </c>
      <c r="K11" s="38">
        <f>SUM(B11:J11)</f>
        <v>1905923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1.220698198878402</v>
      </c>
      <c r="C15" s="39">
        <v>1.324307245511435</v>
      </c>
      <c r="D15" s="39">
        <v>1.072051299455472</v>
      </c>
      <c r="E15" s="39">
        <v>1.402935066895372</v>
      </c>
      <c r="F15" s="39">
        <v>1.140565935119455</v>
      </c>
      <c r="G15" s="39">
        <v>1.199234951504182</v>
      </c>
      <c r="H15" s="39">
        <v>1.106256841208567</v>
      </c>
      <c r="I15" s="39">
        <v>1.134075117250536</v>
      </c>
      <c r="J15" s="39">
        <v>1.230611272877568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1231284.32</v>
      </c>
      <c r="C17" s="36">
        <f aca="true" t="shared" si="2" ref="C17:J17">C18+C19+C20+C21+C22+C23+C24</f>
        <v>1182848.2499999998</v>
      </c>
      <c r="D17" s="36">
        <f t="shared" si="2"/>
        <v>1379865.5899999999</v>
      </c>
      <c r="E17" s="36">
        <f t="shared" si="2"/>
        <v>829968.11</v>
      </c>
      <c r="F17" s="36">
        <f t="shared" si="2"/>
        <v>891543.58</v>
      </c>
      <c r="G17" s="36">
        <f t="shared" si="2"/>
        <v>971854.6699999999</v>
      </c>
      <c r="H17" s="36">
        <f t="shared" si="2"/>
        <v>870713.8399999999</v>
      </c>
      <c r="I17" s="36">
        <f t="shared" si="2"/>
        <v>1207846.93</v>
      </c>
      <c r="J17" s="36">
        <f t="shared" si="2"/>
        <v>438146.85</v>
      </c>
      <c r="K17" s="36">
        <f aca="true" t="shared" si="3" ref="K17:K24">SUM(B17:J17)</f>
        <v>9004072.139999999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981618.03</v>
      </c>
      <c r="C18" s="30">
        <f t="shared" si="4"/>
        <v>869072.2</v>
      </c>
      <c r="D18" s="30">
        <f t="shared" si="4"/>
        <v>1260490.95</v>
      </c>
      <c r="E18" s="30">
        <f t="shared" si="4"/>
        <v>574708.72</v>
      </c>
      <c r="F18" s="30">
        <f t="shared" si="4"/>
        <v>761493.71</v>
      </c>
      <c r="G18" s="30">
        <f t="shared" si="4"/>
        <v>793001.82</v>
      </c>
      <c r="H18" s="30">
        <f t="shared" si="4"/>
        <v>762985.47</v>
      </c>
      <c r="I18" s="30">
        <f t="shared" si="4"/>
        <v>1022088.86</v>
      </c>
      <c r="J18" s="30">
        <f t="shared" si="4"/>
        <v>345481.51</v>
      </c>
      <c r="K18" s="30">
        <f t="shared" si="3"/>
        <v>7370941.27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216641.33</v>
      </c>
      <c r="C19" s="30">
        <f t="shared" si="5"/>
        <v>281846.41</v>
      </c>
      <c r="D19" s="30">
        <f t="shared" si="5"/>
        <v>90820.01</v>
      </c>
      <c r="E19" s="30">
        <f t="shared" si="5"/>
        <v>231570.3</v>
      </c>
      <c r="F19" s="30">
        <f t="shared" si="5"/>
        <v>107040.08</v>
      </c>
      <c r="G19" s="30">
        <f t="shared" si="5"/>
        <v>157993.68</v>
      </c>
      <c r="H19" s="30">
        <f t="shared" si="5"/>
        <v>81072.43</v>
      </c>
      <c r="I19" s="30">
        <f t="shared" si="5"/>
        <v>137036.68</v>
      </c>
      <c r="J19" s="30">
        <f t="shared" si="5"/>
        <v>79671.93</v>
      </c>
      <c r="K19" s="30">
        <f t="shared" si="3"/>
        <v>1383692.8499999999</v>
      </c>
      <c r="L19"/>
      <c r="M19"/>
      <c r="N19"/>
    </row>
    <row r="20" spans="1:14" ht="16.5" customHeight="1">
      <c r="A20" s="18" t="s">
        <v>28</v>
      </c>
      <c r="B20" s="30">
        <v>31683.73</v>
      </c>
      <c r="C20" s="30">
        <v>29247.18</v>
      </c>
      <c r="D20" s="30">
        <v>24530.94</v>
      </c>
      <c r="E20" s="30">
        <v>21006.63</v>
      </c>
      <c r="F20" s="30">
        <v>21668.56</v>
      </c>
      <c r="G20" s="30">
        <v>19517.94</v>
      </c>
      <c r="H20" s="30">
        <v>23973.48</v>
      </c>
      <c r="I20" s="30">
        <v>46038.93</v>
      </c>
      <c r="J20" s="30">
        <v>11652.18</v>
      </c>
      <c r="K20" s="30">
        <f t="shared" si="3"/>
        <v>229319.57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-112962.74</v>
      </c>
      <c r="C27" s="30">
        <f t="shared" si="6"/>
        <v>-109077.07</v>
      </c>
      <c r="D27" s="30">
        <f t="shared" si="6"/>
        <v>-144263.91999999998</v>
      </c>
      <c r="E27" s="30">
        <f t="shared" si="6"/>
        <v>-70088.7</v>
      </c>
      <c r="F27" s="30">
        <f t="shared" si="6"/>
        <v>-80435.48</v>
      </c>
      <c r="G27" s="30">
        <f t="shared" si="6"/>
        <v>-51992.91</v>
      </c>
      <c r="H27" s="30">
        <f t="shared" si="6"/>
        <v>-50055.02</v>
      </c>
      <c r="I27" s="30">
        <f t="shared" si="6"/>
        <v>-116486.90000000001</v>
      </c>
      <c r="J27" s="30">
        <f t="shared" si="6"/>
        <v>-26906.65</v>
      </c>
      <c r="K27" s="30">
        <f aca="true" t="shared" si="7" ref="K27:K35">SUM(B27:J27)</f>
        <v>-762269.39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-107522.8</v>
      </c>
      <c r="C28" s="30">
        <f t="shared" si="8"/>
        <v>-103848.8</v>
      </c>
      <c r="D28" s="30">
        <f t="shared" si="8"/>
        <v>-119671.2</v>
      </c>
      <c r="E28" s="30">
        <f t="shared" si="8"/>
        <v>-66426.8</v>
      </c>
      <c r="F28" s="30">
        <f t="shared" si="8"/>
        <v>-76498.4</v>
      </c>
      <c r="G28" s="30">
        <f t="shared" si="8"/>
        <v>-47696</v>
      </c>
      <c r="H28" s="30">
        <f t="shared" si="8"/>
        <v>-46213.2</v>
      </c>
      <c r="I28" s="30">
        <f t="shared" si="8"/>
        <v>-111152.8</v>
      </c>
      <c r="J28" s="30">
        <f t="shared" si="8"/>
        <v>-19615.2</v>
      </c>
      <c r="K28" s="30">
        <f t="shared" si="7"/>
        <v>-698645.2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-107522.8</v>
      </c>
      <c r="C29" s="30">
        <f aca="true" t="shared" si="9" ref="C29:J29">-ROUND((C9)*$E$3,2)</f>
        <v>-103848.8</v>
      </c>
      <c r="D29" s="30">
        <f t="shared" si="9"/>
        <v>-119671.2</v>
      </c>
      <c r="E29" s="30">
        <f t="shared" si="9"/>
        <v>-66426.8</v>
      </c>
      <c r="F29" s="30">
        <f t="shared" si="9"/>
        <v>-76498.4</v>
      </c>
      <c r="G29" s="30">
        <f t="shared" si="9"/>
        <v>-47696</v>
      </c>
      <c r="H29" s="30">
        <f t="shared" si="9"/>
        <v>-46213.2</v>
      </c>
      <c r="I29" s="30">
        <f t="shared" si="9"/>
        <v>-111152.8</v>
      </c>
      <c r="J29" s="30">
        <f t="shared" si="9"/>
        <v>-19615.2</v>
      </c>
      <c r="K29" s="30">
        <f t="shared" si="7"/>
        <v>-698645.2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-5439.94</v>
      </c>
      <c r="C33" s="27">
        <f aca="true" t="shared" si="10" ref="C33:J33">SUM(C34:C44)</f>
        <v>-5228.2699999999995</v>
      </c>
      <c r="D33" s="27">
        <f t="shared" si="10"/>
        <v>-24592.719999999998</v>
      </c>
      <c r="E33" s="27">
        <f t="shared" si="10"/>
        <v>-3661.9</v>
      </c>
      <c r="F33" s="27">
        <f t="shared" si="10"/>
        <v>-3937.0800000000004</v>
      </c>
      <c r="G33" s="27">
        <f t="shared" si="10"/>
        <v>-4296.91</v>
      </c>
      <c r="H33" s="27">
        <f t="shared" si="10"/>
        <v>-3841.82</v>
      </c>
      <c r="I33" s="27">
        <f t="shared" si="10"/>
        <v>-5334.1</v>
      </c>
      <c r="J33" s="27">
        <f t="shared" si="10"/>
        <v>-7291.45</v>
      </c>
      <c r="K33" s="30">
        <f t="shared" si="7"/>
        <v>-63624.18999999999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-6632.74</v>
      </c>
      <c r="C43" s="27">
        <v>-6374.66</v>
      </c>
      <c r="D43" s="27">
        <v>-7432.8</v>
      </c>
      <c r="E43" s="27">
        <v>-4464.84</v>
      </c>
      <c r="F43" s="27">
        <v>-4800.35</v>
      </c>
      <c r="G43" s="27">
        <v>-5239.09</v>
      </c>
      <c r="H43" s="27">
        <v>-4684.21</v>
      </c>
      <c r="I43" s="27">
        <v>-6503.7</v>
      </c>
      <c r="J43" s="27">
        <v>-2361.46</v>
      </c>
      <c r="K43" s="27">
        <f>SUM(B43:J43)</f>
        <v>-48493.84999999999</v>
      </c>
      <c r="L43" s="24"/>
      <c r="M43"/>
      <c r="N43"/>
    </row>
    <row r="44" spans="1:14" s="23" customFormat="1" ht="16.5" customHeight="1">
      <c r="A44" s="25" t="s">
        <v>73</v>
      </c>
      <c r="B44" s="27">
        <v>1192.8</v>
      </c>
      <c r="C44" s="27">
        <v>1146.39</v>
      </c>
      <c r="D44" s="27">
        <v>1336.68</v>
      </c>
      <c r="E44" s="27">
        <v>802.94</v>
      </c>
      <c r="F44" s="27">
        <v>863.27</v>
      </c>
      <c r="G44" s="27">
        <v>942.18</v>
      </c>
      <c r="H44" s="27">
        <v>842.39</v>
      </c>
      <c r="I44" s="27">
        <v>1169.6</v>
      </c>
      <c r="J44" s="27">
        <v>424.68</v>
      </c>
      <c r="K44" s="27">
        <f>SUM(B44:J44)</f>
        <v>8720.93</v>
      </c>
      <c r="L44" s="24"/>
      <c r="M44"/>
      <c r="N44"/>
    </row>
    <row r="45" spans="1:12" ht="12" customHeight="1">
      <c r="A45" s="22"/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1118321.58</v>
      </c>
      <c r="C48" s="27">
        <f aca="true" t="shared" si="11" ref="C48:J48">IF(C17+C27+C49&lt;0,0,C17+C27+C49)</f>
        <v>1073771.1799999997</v>
      </c>
      <c r="D48" s="27">
        <f t="shared" si="11"/>
        <v>1235601.67</v>
      </c>
      <c r="E48" s="27">
        <f t="shared" si="11"/>
        <v>759879.41</v>
      </c>
      <c r="F48" s="27">
        <f t="shared" si="11"/>
        <v>811108.1</v>
      </c>
      <c r="G48" s="27">
        <f t="shared" si="11"/>
        <v>919861.7599999999</v>
      </c>
      <c r="H48" s="27">
        <f t="shared" si="11"/>
        <v>820658.8199999998</v>
      </c>
      <c r="I48" s="27">
        <f t="shared" si="11"/>
        <v>1091360.03</v>
      </c>
      <c r="J48" s="27">
        <f t="shared" si="11"/>
        <v>411240.19999999995</v>
      </c>
      <c r="K48" s="20">
        <f>SUM(B48:J48)</f>
        <v>8241802.75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1118321.57</v>
      </c>
      <c r="C54" s="10">
        <f t="shared" si="13"/>
        <v>1073771.18</v>
      </c>
      <c r="D54" s="10">
        <f t="shared" si="13"/>
        <v>1235601.67</v>
      </c>
      <c r="E54" s="10">
        <f t="shared" si="13"/>
        <v>759879.4</v>
      </c>
      <c r="F54" s="10">
        <f t="shared" si="13"/>
        <v>811108.1</v>
      </c>
      <c r="G54" s="10">
        <f t="shared" si="13"/>
        <v>919861.76</v>
      </c>
      <c r="H54" s="10">
        <f t="shared" si="13"/>
        <v>820658.82</v>
      </c>
      <c r="I54" s="10">
        <f>SUM(I55:I67)</f>
        <v>1091360.02</v>
      </c>
      <c r="J54" s="10">
        <f t="shared" si="13"/>
        <v>411240.2</v>
      </c>
      <c r="K54" s="5">
        <f>SUM(K55:K67)</f>
        <v>8241802.72</v>
      </c>
      <c r="L54" s="9"/>
    </row>
    <row r="55" spans="1:11" ht="16.5" customHeight="1">
      <c r="A55" s="7" t="s">
        <v>60</v>
      </c>
      <c r="B55" s="8">
        <v>976853.89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976853.89</v>
      </c>
    </row>
    <row r="56" spans="1:11" ht="16.5" customHeight="1">
      <c r="A56" s="7" t="s">
        <v>61</v>
      </c>
      <c r="B56" s="8">
        <v>141467.68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141467.68</v>
      </c>
    </row>
    <row r="57" spans="1:11" ht="16.5" customHeight="1">
      <c r="A57" s="7" t="s">
        <v>4</v>
      </c>
      <c r="B57" s="6">
        <v>0</v>
      </c>
      <c r="C57" s="8">
        <v>1073771.18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1073771.18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1235601.67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1235601.67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759879.4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759879.4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811108.1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811108.1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919861.76</v>
      </c>
      <c r="H61" s="6">
        <v>0</v>
      </c>
      <c r="I61" s="6">
        <v>0</v>
      </c>
      <c r="J61" s="6">
        <v>0</v>
      </c>
      <c r="K61" s="5">
        <f t="shared" si="14"/>
        <v>919861.76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820658.82</v>
      </c>
      <c r="I62" s="6">
        <v>0</v>
      </c>
      <c r="J62" s="6">
        <v>0</v>
      </c>
      <c r="K62" s="5">
        <f t="shared" si="14"/>
        <v>820658.82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383613.05</v>
      </c>
      <c r="J64" s="6">
        <v>0</v>
      </c>
      <c r="K64" s="5">
        <f t="shared" si="14"/>
        <v>383613.05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707746.97</v>
      </c>
      <c r="J65" s="6">
        <v>0</v>
      </c>
      <c r="K65" s="5">
        <f t="shared" si="14"/>
        <v>707746.97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411240.2</v>
      </c>
      <c r="K66" s="5">
        <f t="shared" si="14"/>
        <v>411240.2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2021-12-28T13:08:18Z</dcterms:modified>
  <cp:category/>
  <cp:version/>
  <cp:contentType/>
  <cp:contentStatus/>
</cp:coreProperties>
</file>