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<sst xmlns="http://schemas.openxmlformats.org/spreadsheetml/2006/main" count="75" uniqueCount="74">
  <si>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</si>
  <si>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</si>
  <si>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</si>
  <si>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</si>
  <si>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</si>
  <si>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</si>
  <si>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</si>
  <si>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</si>
  <si>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</si>
  <si>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</si>
  <si>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</si>
  <si>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</si>
  <si>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</si>
  <si>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</si>
  <si>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</si>
  <si>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</si>
  <si>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</si>
  <si>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</si>
  <si>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</si>
  <si>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</si>
  <si>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</si>
  <si>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</si>
  <si>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</si>
  <si>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</si>
  <si>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</si>
  <si>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</si>
  <si>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</si>
  <si>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</si>
  <si>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</si>
  <si>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</si>
  <si>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</si>
  <si>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</si>
  <si>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</si>
  <si>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</si>
  <si>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</si>
  <si>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</si>
  <si>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</si>
  <si>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</si>
  <si>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</si>
  <si>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</si>
  <si>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</si>
  <si>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</si>
  <si>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</si>
  <si>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</si>
  <si>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</si>
  <si>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</si>
  <si>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</si>
  <si>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</si>
  <si>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</si>
  <si>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</si>
  <si>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</si>
  <si>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</si>
  <si>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</si>
  <si>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</si>
  <si>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</si>
  <si>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</si>
  <si>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</si>
  <si>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</si>
  <si>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</si>
  <si>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</si>
  <si>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</si>
  <si>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</si>
  <si>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</si>
  <si>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</si>
  <si>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</si>
  <si>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</si>
  <si>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</si>
  <si>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</si>
  <si>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</si>
  <si>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</si>
  <si>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</si>
  <si>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</si>
  <si>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19/12/21 - VENCIMENTO 24/12/21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</si>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</sst>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105028</v>
      </c>
      <c r="C7" s="47">
        <f t="shared" si="0"/>
        <v>76266</v>
      </c>
      <c r="D7" s="47">
        <f t="shared" si="0"/>
        <v>115799</v>
      </c>
      <c r="E7" s="47">
        <f t="shared" si="0"/>
        <v>54653</v>
      </c>
      <c r="F7" s="47">
        <f t="shared" si="0"/>
        <v>84003</v>
      </c>
      <c r="G7" s="47">
        <f t="shared" si="0"/>
        <v>83244</v>
      </c>
      <c r="H7" s="47">
        <f t="shared" si="0"/>
        <v>107239</v>
      </c>
      <c r="I7" s="47">
        <f t="shared" si="0"/>
        <v>133969</v>
      </c>
      <c r="J7" s="47">
        <f t="shared" si="0"/>
        <v>29651</v>
      </c>
      <c r="K7" s="47">
        <f t="shared" si="0"/>
        <v>789852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11459</v>
      </c>
      <c r="C8" s="45">
        <f t="shared" si="1"/>
        <v>10552</v>
      </c>
      <c r="D8" s="45">
        <f t="shared" si="1"/>
        <v>13322</v>
      </c>
      <c r="E8" s="45">
        <f t="shared" si="1"/>
        <v>6976</v>
      </c>
      <c r="F8" s="45">
        <f t="shared" si="1"/>
        <v>8806</v>
      </c>
      <c r="G8" s="45">
        <f t="shared" si="1"/>
        <v>5831</v>
      </c>
      <c r="H8" s="45">
        <f t="shared" si="1"/>
        <v>5978</v>
      </c>
      <c r="I8" s="45">
        <f t="shared" si="1"/>
        <v>13163</v>
      </c>
      <c r="J8" s="45">
        <f t="shared" si="1"/>
        <v>1630</v>
      </c>
      <c r="K8" s="38">
        <f>SUM(B8:J8)</f>
        <v>77717</v>
      </c>
      <c r="L8"/>
      <c r="M8"/>
      <c r="N8"/>
    </row>
    <row r="9" spans="1:14" ht="16.5" customHeight="1">
      <c r="A9" s="22" t="s">
        <v>35</v>
      </c>
      <c r="B9" s="45">
        <v>11446</v>
      </c>
      <c r="C9" s="45">
        <v>10551</v>
      </c>
      <c r="D9" s="45">
        <v>13318</v>
      </c>
      <c r="E9" s="45">
        <v>6952</v>
      </c>
      <c r="F9" s="45">
        <v>8801</v>
      </c>
      <c r="G9" s="45">
        <v>5831</v>
      </c>
      <c r="H9" s="45">
        <v>5978</v>
      </c>
      <c r="I9" s="45">
        <v>13128</v>
      </c>
      <c r="J9" s="45">
        <v>1630</v>
      </c>
      <c r="K9" s="38">
        <f>SUM(B9:J9)</f>
        <v>77635</v>
      </c>
      <c r="L9"/>
      <c r="M9"/>
      <c r="N9"/>
    </row>
    <row r="10" spans="1:14" ht="16.5" customHeight="1">
      <c r="A10" s="22" t="s">
        <v>34</v>
      </c>
      <c r="B10" s="45">
        <v>13</v>
      </c>
      <c r="C10" s="45">
        <v>1</v>
      </c>
      <c r="D10" s="45">
        <v>4</v>
      </c>
      <c r="E10" s="45">
        <v>24</v>
      </c>
      <c r="F10" s="45">
        <v>5</v>
      </c>
      <c r="G10" s="45">
        <v>0</v>
      </c>
      <c r="H10" s="45">
        <v>0</v>
      </c>
      <c r="I10" s="45">
        <v>35</v>
      </c>
      <c r="J10" s="45">
        <v>0</v>
      </c>
      <c r="K10" s="38">
        <f>SUM(B10:J10)</f>
        <v>82</v>
      </c>
      <c r="L10"/>
      <c r="M10"/>
      <c r="N10"/>
    </row>
    <row r="11" spans="1:14" ht="16.5" customHeight="1">
      <c r="A11" s="44" t="s">
        <v>33</v>
      </c>
      <c r="B11" s="43">
        <v>93569</v>
      </c>
      <c r="C11" s="43">
        <v>65714</v>
      </c>
      <c r="D11" s="43">
        <v>102477</v>
      </c>
      <c r="E11" s="43">
        <v>47677</v>
      </c>
      <c r="F11" s="43">
        <v>75197</v>
      </c>
      <c r="G11" s="43">
        <v>77413</v>
      </c>
      <c r="H11" s="43">
        <v>101261</v>
      </c>
      <c r="I11" s="43">
        <v>120806</v>
      </c>
      <c r="J11" s="43">
        <v>28021</v>
      </c>
      <c r="K11" s="38">
        <f>SUM(B11:J11)</f>
        <v>712135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1.135556893744723</v>
      </c>
      <c r="C15" s="39">
        <v>1.27073704243072</v>
      </c>
      <c r="D15" s="39">
        <v>1.03719900817435</v>
      </c>
      <c r="E15" s="39">
        <v>1.183986603803644</v>
      </c>
      <c r="F15" s="39">
        <v>1.082629066989158</v>
      </c>
      <c r="G15" s="39">
        <v>1.118794198420871</v>
      </c>
      <c r="H15" s="39">
        <v>1.044937123997575</v>
      </c>
      <c r="I15" s="39">
        <v>1.050245832009212</v>
      </c>
      <c r="J15" s="39">
        <v>1.112056642890691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421109.62</v>
      </c>
      <c r="C17" s="36">
        <f aca="true" t="shared" si="2" ref="C17:J17">C18+C19+C20+C21+C22+C23+C24</f>
        <v>381781.84</v>
      </c>
      <c r="D17" s="36">
        <f t="shared" si="2"/>
        <v>513997.35</v>
      </c>
      <c r="E17" s="36">
        <f t="shared" si="2"/>
        <v>246627.02</v>
      </c>
      <c r="F17" s="36">
        <f t="shared" si="2"/>
        <v>359535.77999999997</v>
      </c>
      <c r="G17" s="36">
        <f t="shared" si="2"/>
        <v>367153.23000000004</v>
      </c>
      <c r="H17" s="36">
        <f t="shared" si="2"/>
        <v>361457.2</v>
      </c>
      <c r="I17" s="36">
        <f t="shared" si="2"/>
        <v>460449.31</v>
      </c>
      <c r="J17" s="36">
        <f t="shared" si="2"/>
        <v>123106.81999999999</v>
      </c>
      <c r="K17" s="36">
        <f aca="true" t="shared" si="3" ref="K17:K24">SUM(B17:J17)</f>
        <v>3235218.1700000004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357830.4</v>
      </c>
      <c r="C18" s="30">
        <f t="shared" si="4"/>
        <v>285463.64</v>
      </c>
      <c r="D18" s="30">
        <f t="shared" si="4"/>
        <v>480484.79</v>
      </c>
      <c r="E18" s="30">
        <f t="shared" si="4"/>
        <v>197166.16</v>
      </c>
      <c r="F18" s="30">
        <f t="shared" si="4"/>
        <v>320698.25</v>
      </c>
      <c r="G18" s="30">
        <f t="shared" si="4"/>
        <v>321013.84</v>
      </c>
      <c r="H18" s="30">
        <f t="shared" si="4"/>
        <v>329277.35</v>
      </c>
      <c r="I18" s="30">
        <f t="shared" si="4"/>
        <v>415518.25</v>
      </c>
      <c r="J18" s="30">
        <f t="shared" si="4"/>
        <v>104063.15</v>
      </c>
      <c r="K18" s="30">
        <f t="shared" si="3"/>
        <v>2811515.83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48506.38</v>
      </c>
      <c r="C19" s="30">
        <f t="shared" si="5"/>
        <v>77285.58</v>
      </c>
      <c r="D19" s="30">
        <f t="shared" si="5"/>
        <v>17873.56</v>
      </c>
      <c r="E19" s="30">
        <f t="shared" si="5"/>
        <v>36275.93</v>
      </c>
      <c r="F19" s="30">
        <f t="shared" si="5"/>
        <v>26499</v>
      </c>
      <c r="G19" s="30">
        <f t="shared" si="5"/>
        <v>38134.58</v>
      </c>
      <c r="H19" s="30">
        <f t="shared" si="5"/>
        <v>14796.78</v>
      </c>
      <c r="I19" s="30">
        <f t="shared" si="5"/>
        <v>20878.06</v>
      </c>
      <c r="J19" s="30">
        <f t="shared" si="5"/>
        <v>11660.97</v>
      </c>
      <c r="K19" s="30">
        <f t="shared" si="3"/>
        <v>291910.83999999997</v>
      </c>
      <c r="L19"/>
      <c r="M19"/>
      <c r="N19"/>
    </row>
    <row r="20" spans="1:14" ht="16.5" customHeight="1">
      <c r="A20" s="18" t="s">
        <v>28</v>
      </c>
      <c r="B20" s="30">
        <v>13431.61</v>
      </c>
      <c r="C20" s="30">
        <v>16350.16</v>
      </c>
      <c r="D20" s="30">
        <v>11615.31</v>
      </c>
      <c r="E20" s="30">
        <v>10502.47</v>
      </c>
      <c r="F20" s="30">
        <v>10997.3</v>
      </c>
      <c r="G20" s="30">
        <v>6663.58</v>
      </c>
      <c r="H20" s="30">
        <v>14700.61</v>
      </c>
      <c r="I20" s="30">
        <v>21370.54</v>
      </c>
      <c r="J20" s="30">
        <v>6041.47</v>
      </c>
      <c r="K20" s="30">
        <f t="shared" si="3"/>
        <v>111673.05000000002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-55199.07</v>
      </c>
      <c r="C27" s="30">
        <f t="shared" si="6"/>
        <v>-50816.57</v>
      </c>
      <c r="D27" s="30">
        <f t="shared" si="6"/>
        <v>-83001.42</v>
      </c>
      <c r="E27" s="30">
        <f t="shared" si="6"/>
        <v>-33425.19</v>
      </c>
      <c r="F27" s="30">
        <f t="shared" si="6"/>
        <v>-42851.98</v>
      </c>
      <c r="G27" s="30">
        <f t="shared" si="6"/>
        <v>-29879.230000000003</v>
      </c>
      <c r="H27" s="30">
        <f t="shared" si="6"/>
        <v>-30462.53</v>
      </c>
      <c r="I27" s="30">
        <f t="shared" si="6"/>
        <v>-63054.96</v>
      </c>
      <c r="J27" s="30">
        <f t="shared" si="6"/>
        <v>-13944.869999999999</v>
      </c>
      <c r="K27" s="30">
        <f aca="true" t="shared" si="7" ref="K27:K35">SUM(B27:J27)</f>
        <v>-402635.82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-50362.4</v>
      </c>
      <c r="C28" s="30">
        <f t="shared" si="8"/>
        <v>-46424.4</v>
      </c>
      <c r="D28" s="30">
        <f t="shared" si="8"/>
        <v>-58599.2</v>
      </c>
      <c r="E28" s="30">
        <f t="shared" si="8"/>
        <v>-30588.8</v>
      </c>
      <c r="F28" s="30">
        <f t="shared" si="8"/>
        <v>-38724.4</v>
      </c>
      <c r="G28" s="30">
        <f t="shared" si="8"/>
        <v>-25656.4</v>
      </c>
      <c r="H28" s="30">
        <f t="shared" si="8"/>
        <v>-26303.2</v>
      </c>
      <c r="I28" s="30">
        <f t="shared" si="8"/>
        <v>-57763.2</v>
      </c>
      <c r="J28" s="30">
        <f t="shared" si="8"/>
        <v>-7172</v>
      </c>
      <c r="K28" s="30">
        <f t="shared" si="7"/>
        <v>-341594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-50362.4</v>
      </c>
      <c r="C29" s="30">
        <f aca="true" t="shared" si="9" ref="C29:J29">-ROUND((C9)*$E$3,2)</f>
        <v>-46424.4</v>
      </c>
      <c r="D29" s="30">
        <f t="shared" si="9"/>
        <v>-58599.2</v>
      </c>
      <c r="E29" s="30">
        <f t="shared" si="9"/>
        <v>-30588.8</v>
      </c>
      <c r="F29" s="30">
        <f t="shared" si="9"/>
        <v>-38724.4</v>
      </c>
      <c r="G29" s="30">
        <f t="shared" si="9"/>
        <v>-25656.4</v>
      </c>
      <c r="H29" s="30">
        <f t="shared" si="9"/>
        <v>-26303.2</v>
      </c>
      <c r="I29" s="30">
        <f t="shared" si="9"/>
        <v>-57763.2</v>
      </c>
      <c r="J29" s="30">
        <f t="shared" si="9"/>
        <v>-7172</v>
      </c>
      <c r="K29" s="30">
        <f t="shared" si="7"/>
        <v>-341594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-4836.67</v>
      </c>
      <c r="C33" s="27">
        <f aca="true" t="shared" si="10" ref="C33:J33">SUM(C34:C44)</f>
        <v>-4392.17</v>
      </c>
      <c r="D33" s="27">
        <f t="shared" si="10"/>
        <v>-24402.219999999998</v>
      </c>
      <c r="E33" s="27">
        <f t="shared" si="10"/>
        <v>-2836.3900000000003</v>
      </c>
      <c r="F33" s="27">
        <f t="shared" si="10"/>
        <v>-4127.58</v>
      </c>
      <c r="G33" s="27">
        <f t="shared" si="10"/>
        <v>-4222.83</v>
      </c>
      <c r="H33" s="27">
        <f t="shared" si="10"/>
        <v>-4159.33</v>
      </c>
      <c r="I33" s="27">
        <f t="shared" si="10"/>
        <v>-5291.76</v>
      </c>
      <c r="J33" s="27">
        <f t="shared" si="10"/>
        <v>-6772.87</v>
      </c>
      <c r="K33" s="30">
        <f t="shared" si="7"/>
        <v>-61041.82000000001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-5897.2</v>
      </c>
      <c r="C43" s="27">
        <v>-5355.23</v>
      </c>
      <c r="D43" s="27">
        <v>-7200.53</v>
      </c>
      <c r="E43" s="27">
        <v>-3458.32</v>
      </c>
      <c r="F43" s="27">
        <v>-5032.63</v>
      </c>
      <c r="G43" s="27">
        <v>-5148.76</v>
      </c>
      <c r="H43" s="27">
        <v>-5071.34</v>
      </c>
      <c r="I43" s="27">
        <v>-6452.08</v>
      </c>
      <c r="J43" s="27">
        <v>-1729.16</v>
      </c>
      <c r="K43" s="27">
        <f>SUM(B43:J43)</f>
        <v>-45345.25</v>
      </c>
      <c r="L43" s="24"/>
      <c r="M43"/>
      <c r="N43"/>
    </row>
    <row r="44" spans="1:14" s="23" customFormat="1" ht="16.5" customHeight="1">
      <c r="A44" s="25" t="s">
        <v>73</v>
      </c>
      <c r="B44" s="27">
        <v>1060.53</v>
      </c>
      <c r="C44" s="27">
        <v>963.06</v>
      </c>
      <c r="D44" s="27">
        <v>1294.91</v>
      </c>
      <c r="E44" s="27">
        <v>621.93</v>
      </c>
      <c r="F44" s="27">
        <v>905.05</v>
      </c>
      <c r="G44" s="27">
        <v>925.93</v>
      </c>
      <c r="H44" s="27">
        <v>912.01</v>
      </c>
      <c r="I44" s="27">
        <v>1160.32</v>
      </c>
      <c r="J44" s="27">
        <v>310.96</v>
      </c>
      <c r="K44" s="27">
        <f>SUM(B44:J44)</f>
        <v>8154.7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365910.55</v>
      </c>
      <c r="C48" s="27">
        <f aca="true" t="shared" si="11" ref="C48:J48">IF(C17+C27+C49&lt;0,0,C17+C27+C49)</f>
        <v>330965.27</v>
      </c>
      <c r="D48" s="27">
        <f t="shared" si="11"/>
        <v>430995.93</v>
      </c>
      <c r="E48" s="27">
        <f t="shared" si="11"/>
        <v>213201.83</v>
      </c>
      <c r="F48" s="27">
        <f t="shared" si="11"/>
        <v>316683.8</v>
      </c>
      <c r="G48" s="27">
        <f t="shared" si="11"/>
        <v>337274.00000000006</v>
      </c>
      <c r="H48" s="27">
        <f t="shared" si="11"/>
        <v>330994.67000000004</v>
      </c>
      <c r="I48" s="27">
        <f t="shared" si="11"/>
        <v>397394.35</v>
      </c>
      <c r="J48" s="27">
        <f t="shared" si="11"/>
        <v>109161.95</v>
      </c>
      <c r="K48" s="20">
        <f>SUM(B48:J48)</f>
        <v>2832582.3500000006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365910.55000000005</v>
      </c>
      <c r="C54" s="10">
        <f t="shared" si="13"/>
        <v>330965.27</v>
      </c>
      <c r="D54" s="10">
        <f t="shared" si="13"/>
        <v>430995.93</v>
      </c>
      <c r="E54" s="10">
        <f t="shared" si="13"/>
        <v>213201.84</v>
      </c>
      <c r="F54" s="10">
        <f t="shared" si="13"/>
        <v>316683.8</v>
      </c>
      <c r="G54" s="10">
        <f t="shared" si="13"/>
        <v>337274</v>
      </c>
      <c r="H54" s="10">
        <f t="shared" si="13"/>
        <v>330994.67</v>
      </c>
      <c r="I54" s="10">
        <f>SUM(I55:I67)</f>
        <v>397394.35</v>
      </c>
      <c r="J54" s="10">
        <f t="shared" si="13"/>
        <v>109161.95</v>
      </c>
      <c r="K54" s="5">
        <f>SUM(K55:K67)</f>
        <v>2832582.3600000003</v>
      </c>
      <c r="L54" s="9"/>
    </row>
    <row r="55" spans="1:11" ht="16.5" customHeight="1">
      <c r="A55" s="7" t="s">
        <v>60</v>
      </c>
      <c r="B55" s="8">
        <v>319988.78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319988.78</v>
      </c>
    </row>
    <row r="56" spans="1:11" ht="16.5" customHeight="1">
      <c r="A56" s="7" t="s">
        <v>61</v>
      </c>
      <c r="B56" s="8">
        <v>45921.77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45921.77</v>
      </c>
    </row>
    <row r="57" spans="1:11" ht="16.5" customHeight="1">
      <c r="A57" s="7" t="s">
        <v>4</v>
      </c>
      <c r="B57" s="6">
        <v>0</v>
      </c>
      <c r="C57" s="8">
        <v>330965.27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330965.27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430995.93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430995.93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213201.84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213201.84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316683.8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316683.8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337274</v>
      </c>
      <c r="H61" s="6">
        <v>0</v>
      </c>
      <c r="I61" s="6">
        <v>0</v>
      </c>
      <c r="J61" s="6">
        <v>0</v>
      </c>
      <c r="K61" s="5">
        <f t="shared" si="14"/>
        <v>337274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330994.67</v>
      </c>
      <c r="I62" s="6">
        <v>0</v>
      </c>
      <c r="J62" s="6">
        <v>0</v>
      </c>
      <c r="K62" s="5">
        <f t="shared" si="14"/>
        <v>330994.67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138809.85</v>
      </c>
      <c r="J64" s="6">
        <v>0</v>
      </c>
      <c r="K64" s="5">
        <f t="shared" si="14"/>
        <v>138809.85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258584.5</v>
      </c>
      <c r="J65" s="6">
        <v>0</v>
      </c>
      <c r="K65" s="5">
        <f t="shared" si="14"/>
        <v>258584.5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8">
        <v>109161.95</v>
      </c>
      <c r="K66" s="5">
        <f t="shared" si="14"/>
        <v>109161.95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2021-12-28T13:06:41Z</dcterms:modified>
  <cp:category/>
  <cp:version/>
  <cp:contentType/>
  <cp:contentStatus/>
</cp:coreProperties>
</file>