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<sst xmlns="http://schemas.openxmlformats.org/spreadsheetml/2006/main" count="75" uniqueCount="74">
  <si>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</si>
  <si>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</si>
  <si>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</si>
  <si>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</si>
  <si>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</si>
  <si>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</si>
  <si>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</si>
  <si>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</si>
  <si>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</si>
  <si>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</si>
  <si>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</si>
  <si>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</si>
  <si>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</si>
  <si>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</si>
  <si>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</si>
  <si>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</si>
  <si>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</si>
  <si>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</si>
  <si>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</si>
  <si>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</si>
  <si>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</si>
  <si>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</si>
  <si>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</si>
  <si>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</si>
  <si>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</si>
  <si>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</si>
  <si>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</si>
  <si>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</si>
  <si>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</si>
  <si>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</si>
  <si>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</si>
  <si>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</si>
  <si>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</si>
  <si>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</si>
  <si>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</si>
  <si>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</si>
  <si>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</si>
  <si>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</si>
  <si>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</si>
  <si>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</si>
  <si>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</si>
  <si>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</si>
  <si>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</si>
  <si>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</si>
  <si>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</si>
  <si>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</si>
  <si>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</si>
  <si>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</si>
  <si>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</si>
  <si>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</si>
  <si>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</si>
  <si>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</si>
  <si>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</si>
  <si>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</si>
  <si>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</si>
  <si>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</si>
  <si>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</si>
  <si>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</si>
  <si>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</si>
  <si>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</si>
  <si>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</si>
  <si>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</si>
  <si>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</si>
  <si>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</si>
  <si>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</si>
  <si>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</si>
  <si>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</si>
  <si>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</si>
  <si>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</si>
  <si>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</si>
  <si>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</si>
  <si>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</si>
  <si>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16/12/21 - VENCIMENTO 23/12/21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</si>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</sst>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304394</v>
      </c>
      <c r="C7" s="47">
        <f t="shared" si="0"/>
        <v>249118</v>
      </c>
      <c r="D7" s="47">
        <f t="shared" si="0"/>
        <v>312256</v>
      </c>
      <c r="E7" s="47">
        <f t="shared" si="0"/>
        <v>171389</v>
      </c>
      <c r="F7" s="47">
        <f t="shared" si="0"/>
        <v>211452</v>
      </c>
      <c r="G7" s="47">
        <f t="shared" si="0"/>
        <v>214088</v>
      </c>
      <c r="H7" s="47">
        <f t="shared" si="0"/>
        <v>259045</v>
      </c>
      <c r="I7" s="47">
        <f t="shared" si="0"/>
        <v>354537</v>
      </c>
      <c r="J7" s="47">
        <f t="shared" si="0"/>
        <v>107855</v>
      </c>
      <c r="K7" s="47">
        <f t="shared" si="0"/>
        <v>2184134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22517</v>
      </c>
      <c r="C8" s="45">
        <f t="shared" si="1"/>
        <v>22135</v>
      </c>
      <c r="D8" s="45">
        <f t="shared" si="1"/>
        <v>22830</v>
      </c>
      <c r="E8" s="45">
        <f t="shared" si="1"/>
        <v>14548</v>
      </c>
      <c r="F8" s="45">
        <f t="shared" si="1"/>
        <v>16421</v>
      </c>
      <c r="G8" s="45">
        <f t="shared" si="1"/>
        <v>9005</v>
      </c>
      <c r="H8" s="45">
        <f t="shared" si="1"/>
        <v>8638</v>
      </c>
      <c r="I8" s="45">
        <f t="shared" si="1"/>
        <v>24359</v>
      </c>
      <c r="J8" s="45">
        <f t="shared" si="1"/>
        <v>4406</v>
      </c>
      <c r="K8" s="38">
        <f>SUM(B8:J8)</f>
        <v>144859</v>
      </c>
      <c r="L8"/>
      <c r="M8"/>
      <c r="N8"/>
    </row>
    <row r="9" spans="1:14" ht="16.5" customHeight="1">
      <c r="A9" s="22" t="s">
        <v>35</v>
      </c>
      <c r="B9" s="45">
        <v>22477</v>
      </c>
      <c r="C9" s="45">
        <v>22128</v>
      </c>
      <c r="D9" s="45">
        <v>22824</v>
      </c>
      <c r="E9" s="45">
        <v>14479</v>
      </c>
      <c r="F9" s="45">
        <v>16400</v>
      </c>
      <c r="G9" s="45">
        <v>9003</v>
      </c>
      <c r="H9" s="45">
        <v>8638</v>
      </c>
      <c r="I9" s="45">
        <v>24262</v>
      </c>
      <c r="J9" s="45">
        <v>4406</v>
      </c>
      <c r="K9" s="38">
        <f>SUM(B9:J9)</f>
        <v>144617</v>
      </c>
      <c r="L9"/>
      <c r="M9"/>
      <c r="N9"/>
    </row>
    <row r="10" spans="1:14" ht="16.5" customHeight="1">
      <c r="A10" s="22" t="s">
        <v>34</v>
      </c>
      <c r="B10" s="45">
        <v>40</v>
      </c>
      <c r="C10" s="45">
        <v>7</v>
      </c>
      <c r="D10" s="45">
        <v>6</v>
      </c>
      <c r="E10" s="45">
        <v>69</v>
      </c>
      <c r="F10" s="45">
        <v>21</v>
      </c>
      <c r="G10" s="45">
        <v>2</v>
      </c>
      <c r="H10" s="45">
        <v>0</v>
      </c>
      <c r="I10" s="45">
        <v>97</v>
      </c>
      <c r="J10" s="45">
        <v>0</v>
      </c>
      <c r="K10" s="38">
        <f>SUM(B10:J10)</f>
        <v>242</v>
      </c>
      <c r="L10"/>
      <c r="M10"/>
      <c r="N10"/>
    </row>
    <row r="11" spans="1:14" ht="16.5" customHeight="1">
      <c r="A11" s="44" t="s">
        <v>33</v>
      </c>
      <c r="B11" s="43">
        <v>281877</v>
      </c>
      <c r="C11" s="43">
        <v>226983</v>
      </c>
      <c r="D11" s="43">
        <v>289426</v>
      </c>
      <c r="E11" s="43">
        <v>156841</v>
      </c>
      <c r="F11" s="43">
        <v>195031</v>
      </c>
      <c r="G11" s="43">
        <v>205083</v>
      </c>
      <c r="H11" s="43">
        <v>250407</v>
      </c>
      <c r="I11" s="43">
        <v>330178</v>
      </c>
      <c r="J11" s="43">
        <v>103449</v>
      </c>
      <c r="K11" s="38">
        <f>SUM(B11:J11)</f>
        <v>2039275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1.16992421517889</v>
      </c>
      <c r="C15" s="39">
        <v>1.248600186754151</v>
      </c>
      <c r="D15" s="39">
        <v>1.05265872113792</v>
      </c>
      <c r="E15" s="39">
        <v>1.326842451434323</v>
      </c>
      <c r="F15" s="39">
        <v>1.081198039577817</v>
      </c>
      <c r="G15" s="39">
        <v>1.162692775773132</v>
      </c>
      <c r="H15" s="39">
        <v>1.074063235827142</v>
      </c>
      <c r="I15" s="39">
        <v>1.06622480642622</v>
      </c>
      <c r="J15" s="39">
        <v>1.136605249722725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1245766.15</v>
      </c>
      <c r="C17" s="36">
        <f aca="true" t="shared" si="2" ref="C17:J17">C18+C19+C20+C21+C22+C23+C24</f>
        <v>1195984.25</v>
      </c>
      <c r="D17" s="36">
        <f t="shared" si="2"/>
        <v>1392935.17</v>
      </c>
      <c r="E17" s="36">
        <f t="shared" si="2"/>
        <v>844402.87</v>
      </c>
      <c r="F17" s="36">
        <f t="shared" si="2"/>
        <v>895623.04</v>
      </c>
      <c r="G17" s="36">
        <f t="shared" si="2"/>
        <v>980640.5900000001</v>
      </c>
      <c r="H17" s="36">
        <f t="shared" si="2"/>
        <v>881626.92</v>
      </c>
      <c r="I17" s="36">
        <f t="shared" si="2"/>
        <v>1221388.1099999999</v>
      </c>
      <c r="J17" s="36">
        <f t="shared" si="2"/>
        <v>443384.95999999996</v>
      </c>
      <c r="K17" s="36">
        <f aca="true" t="shared" si="3" ref="K17:K24">SUM(B17:J17)</f>
        <v>9101752.059999999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1037070.36</v>
      </c>
      <c r="C18" s="30">
        <f t="shared" si="4"/>
        <v>932448.67</v>
      </c>
      <c r="D18" s="30">
        <f t="shared" si="4"/>
        <v>1295643.82</v>
      </c>
      <c r="E18" s="30">
        <f t="shared" si="4"/>
        <v>618302.96</v>
      </c>
      <c r="F18" s="30">
        <f t="shared" si="4"/>
        <v>807260.3</v>
      </c>
      <c r="G18" s="30">
        <f t="shared" si="4"/>
        <v>825587.55</v>
      </c>
      <c r="H18" s="30">
        <f t="shared" si="4"/>
        <v>795397.67</v>
      </c>
      <c r="I18" s="30">
        <f t="shared" si="4"/>
        <v>1099631.96</v>
      </c>
      <c r="J18" s="30">
        <f t="shared" si="4"/>
        <v>378527.91</v>
      </c>
      <c r="K18" s="30">
        <f t="shared" si="3"/>
        <v>7789871.2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176223.37</v>
      </c>
      <c r="C19" s="30">
        <f t="shared" si="5"/>
        <v>231806.91</v>
      </c>
      <c r="D19" s="30">
        <f t="shared" si="5"/>
        <v>68226.95</v>
      </c>
      <c r="E19" s="30">
        <f t="shared" si="5"/>
        <v>202087.66</v>
      </c>
      <c r="F19" s="30">
        <f t="shared" si="5"/>
        <v>65547.95</v>
      </c>
      <c r="G19" s="30">
        <f t="shared" si="5"/>
        <v>134317.13</v>
      </c>
      <c r="H19" s="30">
        <f t="shared" si="5"/>
        <v>58909.73</v>
      </c>
      <c r="I19" s="30">
        <f t="shared" si="5"/>
        <v>72822.91</v>
      </c>
      <c r="J19" s="30">
        <f t="shared" si="5"/>
        <v>51708.9</v>
      </c>
      <c r="K19" s="30">
        <f t="shared" si="3"/>
        <v>1061651.51</v>
      </c>
      <c r="L19"/>
      <c r="M19"/>
      <c r="N19"/>
    </row>
    <row r="20" spans="1:14" ht="16.5" customHeight="1">
      <c r="A20" s="18" t="s">
        <v>28</v>
      </c>
      <c r="B20" s="30">
        <v>31131.19</v>
      </c>
      <c r="C20" s="30">
        <v>29046.21</v>
      </c>
      <c r="D20" s="30">
        <v>25040.71</v>
      </c>
      <c r="E20" s="30">
        <v>21329.79</v>
      </c>
      <c r="F20" s="30">
        <v>21473.56</v>
      </c>
      <c r="G20" s="30">
        <v>19394.68</v>
      </c>
      <c r="H20" s="30">
        <v>24637.06</v>
      </c>
      <c r="I20" s="30">
        <v>46250.78</v>
      </c>
      <c r="J20" s="30">
        <v>11806.92</v>
      </c>
      <c r="K20" s="30">
        <f t="shared" si="3"/>
        <v>230110.9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-159717.57</v>
      </c>
      <c r="C27" s="30">
        <f t="shared" si="6"/>
        <v>-109277.97</v>
      </c>
      <c r="D27" s="30">
        <f t="shared" si="6"/>
        <v>-144097.73</v>
      </c>
      <c r="E27" s="30">
        <f t="shared" si="6"/>
        <v>-135247.59</v>
      </c>
      <c r="F27" s="30">
        <f t="shared" si="6"/>
        <v>-76075.91</v>
      </c>
      <c r="G27" s="30">
        <f t="shared" si="6"/>
        <v>-116039.3</v>
      </c>
      <c r="H27" s="30">
        <f t="shared" si="6"/>
        <v>-56859.09</v>
      </c>
      <c r="I27" s="30">
        <f t="shared" si="6"/>
        <v>-135494.52000000002</v>
      </c>
      <c r="J27" s="30">
        <f t="shared" si="6"/>
        <v>-33899.18</v>
      </c>
      <c r="K27" s="30">
        <f aca="true" t="shared" si="7" ref="K27:K35">SUM(B27:J27)</f>
        <v>-966708.8600000001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-154277.63</v>
      </c>
      <c r="C28" s="30">
        <f t="shared" si="8"/>
        <v>-104049.7</v>
      </c>
      <c r="D28" s="30">
        <f t="shared" si="8"/>
        <v>-119515.59000000001</v>
      </c>
      <c r="E28" s="30">
        <f t="shared" si="8"/>
        <v>-131564.52</v>
      </c>
      <c r="F28" s="30">
        <f t="shared" si="8"/>
        <v>-72160</v>
      </c>
      <c r="G28" s="30">
        <f t="shared" si="8"/>
        <v>-111752.97</v>
      </c>
      <c r="H28" s="30">
        <f t="shared" si="8"/>
        <v>-53006.68</v>
      </c>
      <c r="I28" s="30">
        <f t="shared" si="8"/>
        <v>-130160.42000000001</v>
      </c>
      <c r="J28" s="30">
        <f t="shared" si="8"/>
        <v>-26607.73</v>
      </c>
      <c r="K28" s="30">
        <f t="shared" si="7"/>
        <v>-903095.2400000001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-98898.8</v>
      </c>
      <c r="C29" s="30">
        <f aca="true" t="shared" si="9" ref="C29:J29">-ROUND((C9)*$E$3,2)</f>
        <v>-97363.2</v>
      </c>
      <c r="D29" s="30">
        <f t="shared" si="9"/>
        <v>-100425.6</v>
      </c>
      <c r="E29" s="30">
        <f t="shared" si="9"/>
        <v>-63707.6</v>
      </c>
      <c r="F29" s="30">
        <f t="shared" si="9"/>
        <v>-72160</v>
      </c>
      <c r="G29" s="30">
        <f t="shared" si="9"/>
        <v>-39613.2</v>
      </c>
      <c r="H29" s="30">
        <f t="shared" si="9"/>
        <v>-38007.2</v>
      </c>
      <c r="I29" s="30">
        <f t="shared" si="9"/>
        <v>-106752.8</v>
      </c>
      <c r="J29" s="30">
        <f t="shared" si="9"/>
        <v>-19386.4</v>
      </c>
      <c r="K29" s="30">
        <f t="shared" si="7"/>
        <v>-636314.8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-3388</v>
      </c>
      <c r="C31" s="30">
        <v>-677.6</v>
      </c>
      <c r="D31" s="30">
        <v>-1447.6</v>
      </c>
      <c r="E31" s="30">
        <v>-1817.2</v>
      </c>
      <c r="F31" s="26">
        <v>0</v>
      </c>
      <c r="G31" s="30">
        <v>-1324.4</v>
      </c>
      <c r="H31" s="30">
        <v>-231.66</v>
      </c>
      <c r="I31" s="30">
        <v>-361.52</v>
      </c>
      <c r="J31" s="30">
        <v>-111.53</v>
      </c>
      <c r="K31" s="30">
        <f t="shared" si="7"/>
        <v>-9359.51</v>
      </c>
      <c r="L31"/>
      <c r="M31"/>
      <c r="N31"/>
    </row>
    <row r="32" spans="1:14" ht="16.5" customHeight="1">
      <c r="A32" s="25" t="s">
        <v>21</v>
      </c>
      <c r="B32" s="30">
        <v>-51990.83</v>
      </c>
      <c r="C32" s="30">
        <v>-6008.9</v>
      </c>
      <c r="D32" s="30">
        <v>-17642.39</v>
      </c>
      <c r="E32" s="30">
        <v>-66039.72</v>
      </c>
      <c r="F32" s="26">
        <v>0</v>
      </c>
      <c r="G32" s="30">
        <v>-70815.37</v>
      </c>
      <c r="H32" s="30">
        <v>-14767.82</v>
      </c>
      <c r="I32" s="30">
        <v>-23046.1</v>
      </c>
      <c r="J32" s="30">
        <v>-7109.8</v>
      </c>
      <c r="K32" s="30">
        <f t="shared" si="7"/>
        <v>-257420.93</v>
      </c>
      <c r="L32"/>
      <c r="M32"/>
      <c r="N32"/>
    </row>
    <row r="33" spans="1:14" s="23" customFormat="1" ht="16.5" customHeight="1">
      <c r="A33" s="18" t="s">
        <v>20</v>
      </c>
      <c r="B33" s="27">
        <f>SUM(B34:B45)</f>
        <v>-5439.94</v>
      </c>
      <c r="C33" s="27">
        <f aca="true" t="shared" si="10" ref="C33:J33">SUM(C34:C45)</f>
        <v>-5228.2699999999995</v>
      </c>
      <c r="D33" s="27">
        <f t="shared" si="10"/>
        <v>-24582.14</v>
      </c>
      <c r="E33" s="27">
        <f t="shared" si="10"/>
        <v>-3683.0699999999997</v>
      </c>
      <c r="F33" s="27">
        <f t="shared" si="10"/>
        <v>-3915.91</v>
      </c>
      <c r="G33" s="27">
        <f t="shared" si="10"/>
        <v>-4286.33</v>
      </c>
      <c r="H33" s="27">
        <f t="shared" si="10"/>
        <v>-3852.41</v>
      </c>
      <c r="I33" s="27">
        <f t="shared" si="10"/>
        <v>-5334.1</v>
      </c>
      <c r="J33" s="27">
        <f t="shared" si="10"/>
        <v>-7291.45</v>
      </c>
      <c r="K33" s="30">
        <f t="shared" si="7"/>
        <v>-63613.62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-6632.74</v>
      </c>
      <c r="C43" s="27">
        <v>-6374.66</v>
      </c>
      <c r="D43" s="27">
        <v>-7419.9</v>
      </c>
      <c r="E43" s="27">
        <v>-4490.65</v>
      </c>
      <c r="F43" s="27">
        <v>-4774.54</v>
      </c>
      <c r="G43" s="27">
        <v>-5226.19</v>
      </c>
      <c r="H43" s="27">
        <v>-4697.12</v>
      </c>
      <c r="I43" s="27">
        <v>-6503.7</v>
      </c>
      <c r="J43" s="27">
        <v>-2361.46</v>
      </c>
      <c r="K43" s="27">
        <f>SUM(B43:J43)</f>
        <v>-48480.96</v>
      </c>
      <c r="L43" s="24"/>
      <c r="M43"/>
      <c r="N43"/>
    </row>
    <row r="44" spans="1:14" s="23" customFormat="1" ht="16.5" customHeight="1">
      <c r="A44" s="25" t="s">
        <v>73</v>
      </c>
      <c r="B44" s="27">
        <v>1192.8</v>
      </c>
      <c r="C44" s="27">
        <v>1146.39</v>
      </c>
      <c r="D44" s="27">
        <v>1334.36</v>
      </c>
      <c r="E44" s="27">
        <v>807.58</v>
      </c>
      <c r="F44" s="27">
        <v>858.63</v>
      </c>
      <c r="G44" s="27">
        <v>939.86</v>
      </c>
      <c r="H44" s="27">
        <v>844.71</v>
      </c>
      <c r="I44" s="27">
        <v>1169.6</v>
      </c>
      <c r="J44" s="27">
        <v>424.68</v>
      </c>
      <c r="K44" s="27">
        <f>SUM(B44:J44)</f>
        <v>8718.61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1086048.5799999998</v>
      </c>
      <c r="C48" s="27">
        <f aca="true" t="shared" si="11" ref="C48:J48">IF(C17+C27+C49&lt;0,0,C17+C27+C49)</f>
        <v>1086706.28</v>
      </c>
      <c r="D48" s="27">
        <f t="shared" si="11"/>
        <v>1248837.44</v>
      </c>
      <c r="E48" s="27">
        <f t="shared" si="11"/>
        <v>709155.28</v>
      </c>
      <c r="F48" s="27">
        <f t="shared" si="11"/>
        <v>819547.13</v>
      </c>
      <c r="G48" s="27">
        <f t="shared" si="11"/>
        <v>864601.29</v>
      </c>
      <c r="H48" s="27">
        <f t="shared" si="11"/>
        <v>824767.8300000001</v>
      </c>
      <c r="I48" s="27">
        <f t="shared" si="11"/>
        <v>1085893.5899999999</v>
      </c>
      <c r="J48" s="27">
        <f t="shared" si="11"/>
        <v>409485.77999999997</v>
      </c>
      <c r="K48" s="20">
        <f>SUM(B48:J48)</f>
        <v>8135043.2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1086048.57</v>
      </c>
      <c r="C54" s="10">
        <f t="shared" si="13"/>
        <v>1086706.29</v>
      </c>
      <c r="D54" s="10">
        <f t="shared" si="13"/>
        <v>1248837.43</v>
      </c>
      <c r="E54" s="10">
        <f t="shared" si="13"/>
        <v>709155.27</v>
      </c>
      <c r="F54" s="10">
        <f t="shared" si="13"/>
        <v>819547.13</v>
      </c>
      <c r="G54" s="10">
        <f t="shared" si="13"/>
        <v>864601.29</v>
      </c>
      <c r="H54" s="10">
        <f t="shared" si="13"/>
        <v>824767.82</v>
      </c>
      <c r="I54" s="10">
        <f>SUM(I55:I67)</f>
        <v>1085893.59</v>
      </c>
      <c r="J54" s="10">
        <f t="shared" si="13"/>
        <v>409485.78</v>
      </c>
      <c r="K54" s="5">
        <f>SUM(K55:K67)</f>
        <v>8135043.170000001</v>
      </c>
      <c r="L54" s="9"/>
    </row>
    <row r="55" spans="1:11" ht="16.5" customHeight="1">
      <c r="A55" s="7" t="s">
        <v>60</v>
      </c>
      <c r="B55" s="8">
        <v>948229.01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948229.01</v>
      </c>
    </row>
    <row r="56" spans="1:11" ht="16.5" customHeight="1">
      <c r="A56" s="7" t="s">
        <v>61</v>
      </c>
      <c r="B56" s="8">
        <v>137819.56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137819.56</v>
      </c>
    </row>
    <row r="57" spans="1:11" ht="16.5" customHeight="1">
      <c r="A57" s="7" t="s">
        <v>4</v>
      </c>
      <c r="B57" s="6">
        <v>0</v>
      </c>
      <c r="C57" s="8">
        <v>1086706.29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1086706.29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1248837.43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1248837.43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709155.27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709155.27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819547.13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819547.13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864601.29</v>
      </c>
      <c r="H61" s="6">
        <v>0</v>
      </c>
      <c r="I61" s="6">
        <v>0</v>
      </c>
      <c r="J61" s="6">
        <v>0</v>
      </c>
      <c r="K61" s="5">
        <f t="shared" si="14"/>
        <v>864601.29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824767.82</v>
      </c>
      <c r="I62" s="6">
        <v>0</v>
      </c>
      <c r="J62" s="6">
        <v>0</v>
      </c>
      <c r="K62" s="5">
        <f t="shared" si="14"/>
        <v>824767.82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389727.21</v>
      </c>
      <c r="J64" s="6">
        <v>0</v>
      </c>
      <c r="K64" s="5">
        <f t="shared" si="14"/>
        <v>389727.21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696166.38</v>
      </c>
      <c r="J65" s="6">
        <v>0</v>
      </c>
      <c r="K65" s="5">
        <f t="shared" si="14"/>
        <v>696166.38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409485.78</v>
      </c>
      <c r="K66" s="5">
        <f t="shared" si="14"/>
        <v>409485.78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2021-12-23T01:01:35Z</dcterms:modified>
  <cp:category/>
  <cp:version/>
  <cp:contentType/>
  <cp:contentStatus/>
</cp:coreProperties>
</file>