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<sst xmlns="http://schemas.openxmlformats.org/spreadsheetml/2006/main" count="75" uniqueCount="74">
  <si>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</si>
  <si>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</si>
  <si>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</si>
  <si>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</si>
  <si>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</si>
  <si>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</si>
  <si>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</si>
  <si>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</si>
  <si>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</si>
  <si>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</si>
  <si>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</si>
  <si>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</si>
  <si>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</si>
  <si>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</si>
  <si>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</si>
  <si>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</si>
  <si>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</si>
  <si>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</si>
  <si>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</si>
  <si>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</si>
  <si>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</si>
  <si>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</si>
  <si>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</si>
  <si>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</si>
  <si>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</si>
  <si>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</si>
  <si>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</si>
  <si>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</si>
  <si>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</si>
  <si>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</si>
  <si>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</si>
  <si>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</si>
  <si>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</si>
  <si>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</si>
  <si>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</si>
  <si>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</si>
  <si>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</si>
  <si>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</si>
  <si>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</si>
  <si>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</si>
  <si>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</si>
  <si>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</si>
  <si>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</si>
  <si>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</si>
  <si>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</si>
  <si>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</si>
  <si>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</si>
  <si>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</si>
  <si>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</si>
  <si>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</si>
  <si>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</si>
  <si>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</si>
  <si>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</si>
  <si>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</si>
  <si>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</si>
  <si>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</si>
  <si>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</si>
  <si>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</si>
  <si>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</si>
  <si>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</si>
  <si>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</si>
  <si>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</si>
  <si>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</si>
  <si>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</si>
  <si>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</si>
  <si>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</si>
  <si>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</si>
  <si>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</si>
  <si>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</si>
  <si>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</si>
  <si>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</si>
  <si>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</si>
  <si>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14/12/21 - VENCIMENTO 21/12/21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</si>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</sst>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299240</v>
      </c>
      <c r="C7" s="47">
        <f t="shared" si="0"/>
        <v>247706</v>
      </c>
      <c r="D7" s="47">
        <f t="shared" si="0"/>
        <v>303668</v>
      </c>
      <c r="E7" s="47">
        <f t="shared" si="0"/>
        <v>169835</v>
      </c>
      <c r="F7" s="47">
        <f t="shared" si="0"/>
        <v>208040</v>
      </c>
      <c r="G7" s="47">
        <f t="shared" si="0"/>
        <v>211034</v>
      </c>
      <c r="H7" s="47">
        <f t="shared" si="0"/>
        <v>250619</v>
      </c>
      <c r="I7" s="47">
        <f t="shared" si="0"/>
        <v>347074</v>
      </c>
      <c r="J7" s="47">
        <f t="shared" si="0"/>
        <v>105719</v>
      </c>
      <c r="K7" s="47">
        <f t="shared" si="0"/>
        <v>2142935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21418</v>
      </c>
      <c r="C8" s="45">
        <f t="shared" si="1"/>
        <v>21198</v>
      </c>
      <c r="D8" s="45">
        <f t="shared" si="1"/>
        <v>21268</v>
      </c>
      <c r="E8" s="45">
        <f t="shared" si="1"/>
        <v>13886</v>
      </c>
      <c r="F8" s="45">
        <f t="shared" si="1"/>
        <v>15550</v>
      </c>
      <c r="G8" s="45">
        <f t="shared" si="1"/>
        <v>8606</v>
      </c>
      <c r="H8" s="45">
        <f t="shared" si="1"/>
        <v>8187</v>
      </c>
      <c r="I8" s="45">
        <f t="shared" si="1"/>
        <v>22792</v>
      </c>
      <c r="J8" s="45">
        <f t="shared" si="1"/>
        <v>4306</v>
      </c>
      <c r="K8" s="38">
        <f>SUM(B8:J8)</f>
        <v>137211</v>
      </c>
      <c r="L8"/>
      <c r="M8"/>
      <c r="N8"/>
    </row>
    <row r="9" spans="1:14" ht="16.5" customHeight="1">
      <c r="A9" s="22" t="s">
        <v>35</v>
      </c>
      <c r="B9" s="45">
        <v>21379</v>
      </c>
      <c r="C9" s="45">
        <v>21191</v>
      </c>
      <c r="D9" s="45">
        <v>21257</v>
      </c>
      <c r="E9" s="45">
        <v>13818</v>
      </c>
      <c r="F9" s="45">
        <v>15539</v>
      </c>
      <c r="G9" s="45">
        <v>8604</v>
      </c>
      <c r="H9" s="45">
        <v>8187</v>
      </c>
      <c r="I9" s="45">
        <v>22690</v>
      </c>
      <c r="J9" s="45">
        <v>4306</v>
      </c>
      <c r="K9" s="38">
        <f>SUM(B9:J9)</f>
        <v>136971</v>
      </c>
      <c r="L9"/>
      <c r="M9"/>
      <c r="N9"/>
    </row>
    <row r="10" spans="1:14" ht="16.5" customHeight="1">
      <c r="A10" s="22" t="s">
        <v>34</v>
      </c>
      <c r="B10" s="45">
        <v>39</v>
      </c>
      <c r="C10" s="45">
        <v>7</v>
      </c>
      <c r="D10" s="45">
        <v>11</v>
      </c>
      <c r="E10" s="45">
        <v>68</v>
      </c>
      <c r="F10" s="45">
        <v>11</v>
      </c>
      <c r="G10" s="45">
        <v>2</v>
      </c>
      <c r="H10" s="45">
        <v>0</v>
      </c>
      <c r="I10" s="45">
        <v>102</v>
      </c>
      <c r="J10" s="45">
        <v>0</v>
      </c>
      <c r="K10" s="38">
        <f>SUM(B10:J10)</f>
        <v>240</v>
      </c>
      <c r="L10"/>
      <c r="M10"/>
      <c r="N10"/>
    </row>
    <row r="11" spans="1:14" ht="16.5" customHeight="1">
      <c r="A11" s="44" t="s">
        <v>33</v>
      </c>
      <c r="B11" s="43">
        <v>277822</v>
      </c>
      <c r="C11" s="43">
        <v>226508</v>
      </c>
      <c r="D11" s="43">
        <v>282400</v>
      </c>
      <c r="E11" s="43">
        <v>155949</v>
      </c>
      <c r="F11" s="43">
        <v>192490</v>
      </c>
      <c r="G11" s="43">
        <v>202428</v>
      </c>
      <c r="H11" s="43">
        <v>242432</v>
      </c>
      <c r="I11" s="43">
        <v>324282</v>
      </c>
      <c r="J11" s="43">
        <v>101413</v>
      </c>
      <c r="K11" s="38">
        <f>SUM(B11:J11)</f>
        <v>2005724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1.178367372510343</v>
      </c>
      <c r="C15" s="39">
        <v>1.251525532355021</v>
      </c>
      <c r="D15" s="39">
        <v>1.073819527251976</v>
      </c>
      <c r="E15" s="39">
        <v>1.331361003790662</v>
      </c>
      <c r="F15" s="39">
        <v>1.094283974420858</v>
      </c>
      <c r="G15" s="39">
        <v>1.167150489273885</v>
      </c>
      <c r="H15" s="39">
        <v>1.101587915048546</v>
      </c>
      <c r="I15" s="39">
        <v>1.086833700226427</v>
      </c>
      <c r="J15" s="39">
        <v>1.150484955588712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1233967.62</v>
      </c>
      <c r="C17" s="36">
        <f aca="true" t="shared" si="2" ref="C17:J17">C18+C19+C20+C21+C22+C23+C24</f>
        <v>1192646.24</v>
      </c>
      <c r="D17" s="36">
        <f t="shared" si="2"/>
        <v>1381295.74</v>
      </c>
      <c r="E17" s="36">
        <f t="shared" si="2"/>
        <v>840015.06</v>
      </c>
      <c r="F17" s="36">
        <f t="shared" si="2"/>
        <v>892122.2500000001</v>
      </c>
      <c r="G17" s="36">
        <f t="shared" si="2"/>
        <v>970085.69</v>
      </c>
      <c r="H17" s="36">
        <f t="shared" si="2"/>
        <v>874227.9</v>
      </c>
      <c r="I17" s="36">
        <f t="shared" si="2"/>
        <v>1218955.8099999998</v>
      </c>
      <c r="J17" s="36">
        <f t="shared" si="2"/>
        <v>439971.82</v>
      </c>
      <c r="K17" s="36">
        <f aca="true" t="shared" si="3" ref="K17:K24">SUM(B17:J17)</f>
        <v>9043288.13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1019510.68</v>
      </c>
      <c r="C18" s="30">
        <f t="shared" si="4"/>
        <v>927163.56</v>
      </c>
      <c r="D18" s="30">
        <f t="shared" si="4"/>
        <v>1260009.63</v>
      </c>
      <c r="E18" s="30">
        <f t="shared" si="4"/>
        <v>612696.75</v>
      </c>
      <c r="F18" s="30">
        <f t="shared" si="4"/>
        <v>794234.31</v>
      </c>
      <c r="G18" s="30">
        <f t="shared" si="4"/>
        <v>813810.41</v>
      </c>
      <c r="H18" s="30">
        <f t="shared" si="4"/>
        <v>769525.64</v>
      </c>
      <c r="I18" s="30">
        <f t="shared" si="4"/>
        <v>1076484.72</v>
      </c>
      <c r="J18" s="30">
        <f t="shared" si="4"/>
        <v>371031.4</v>
      </c>
      <c r="K18" s="30">
        <f t="shared" si="3"/>
        <v>7644467.1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181847.44</v>
      </c>
      <c r="C19" s="30">
        <f t="shared" si="5"/>
        <v>233205.31</v>
      </c>
      <c r="D19" s="30">
        <f t="shared" si="5"/>
        <v>93013.32</v>
      </c>
      <c r="E19" s="30">
        <f t="shared" si="5"/>
        <v>203023.81</v>
      </c>
      <c r="F19" s="30">
        <f t="shared" si="5"/>
        <v>74883.57</v>
      </c>
      <c r="G19" s="30">
        <f t="shared" si="5"/>
        <v>136028.81</v>
      </c>
      <c r="H19" s="30">
        <f t="shared" si="5"/>
        <v>78174.51</v>
      </c>
      <c r="I19" s="30">
        <f t="shared" si="5"/>
        <v>93475.15</v>
      </c>
      <c r="J19" s="30">
        <f t="shared" si="5"/>
        <v>55834.64</v>
      </c>
      <c r="K19" s="30">
        <f t="shared" si="3"/>
        <v>1149486.5599999998</v>
      </c>
      <c r="L19"/>
      <c r="M19"/>
      <c r="N19"/>
    </row>
    <row r="20" spans="1:14" ht="16.5" customHeight="1">
      <c r="A20" s="18" t="s">
        <v>28</v>
      </c>
      <c r="B20" s="30">
        <v>31268.27</v>
      </c>
      <c r="C20" s="30">
        <v>29594.91</v>
      </c>
      <c r="D20" s="30">
        <v>24249.1</v>
      </c>
      <c r="E20" s="30">
        <v>21612.04</v>
      </c>
      <c r="F20" s="30">
        <v>21663.14</v>
      </c>
      <c r="G20" s="30">
        <v>18905.24</v>
      </c>
      <c r="H20" s="30">
        <v>23845.29</v>
      </c>
      <c r="I20" s="30">
        <v>46313.48</v>
      </c>
      <c r="J20" s="30">
        <v>11764.55</v>
      </c>
      <c r="K20" s="30">
        <f t="shared" si="3"/>
        <v>229216.02000000002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-221890.31</v>
      </c>
      <c r="C27" s="30">
        <f t="shared" si="6"/>
        <v>-104321.26999999999</v>
      </c>
      <c r="D27" s="30">
        <f t="shared" si="6"/>
        <v>-149164.79</v>
      </c>
      <c r="E27" s="30">
        <f t="shared" si="6"/>
        <v>-186578.91999999998</v>
      </c>
      <c r="F27" s="30">
        <f t="shared" si="6"/>
        <v>-72298.1</v>
      </c>
      <c r="G27" s="30">
        <f t="shared" si="6"/>
        <v>-176036.97</v>
      </c>
      <c r="H27" s="30">
        <f t="shared" si="6"/>
        <v>-63911.29</v>
      </c>
      <c r="I27" s="30">
        <f t="shared" si="6"/>
        <v>-142717.59</v>
      </c>
      <c r="J27" s="30">
        <f t="shared" si="6"/>
        <v>-37814.85</v>
      </c>
      <c r="K27" s="30">
        <f aca="true" t="shared" si="7" ref="K27:K35">SUM(B27:J27)</f>
        <v>-1154734.09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-216460.95</v>
      </c>
      <c r="C28" s="30">
        <f t="shared" si="8"/>
        <v>-99082.41999999998</v>
      </c>
      <c r="D28" s="30">
        <f t="shared" si="8"/>
        <v>-124593.24</v>
      </c>
      <c r="E28" s="30">
        <f t="shared" si="8"/>
        <v>-182885.27</v>
      </c>
      <c r="F28" s="30">
        <f t="shared" si="8"/>
        <v>-68371.6</v>
      </c>
      <c r="G28" s="30">
        <f t="shared" si="8"/>
        <v>-171771.8</v>
      </c>
      <c r="H28" s="30">
        <f t="shared" si="8"/>
        <v>-60069.47</v>
      </c>
      <c r="I28" s="30">
        <f t="shared" si="8"/>
        <v>-137362.32</v>
      </c>
      <c r="J28" s="30">
        <f t="shared" si="8"/>
        <v>-30523.4</v>
      </c>
      <c r="K28" s="30">
        <f t="shared" si="7"/>
        <v>-1091120.47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-94067.6</v>
      </c>
      <c r="C29" s="30">
        <f aca="true" t="shared" si="9" ref="C29:J29">-ROUND((C9)*$E$3,2)</f>
        <v>-93240.4</v>
      </c>
      <c r="D29" s="30">
        <f t="shared" si="9"/>
        <v>-93530.8</v>
      </c>
      <c r="E29" s="30">
        <f t="shared" si="9"/>
        <v>-60799.2</v>
      </c>
      <c r="F29" s="30">
        <f t="shared" si="9"/>
        <v>-68371.6</v>
      </c>
      <c r="G29" s="30">
        <f t="shared" si="9"/>
        <v>-37857.6</v>
      </c>
      <c r="H29" s="30">
        <f t="shared" si="9"/>
        <v>-36022.8</v>
      </c>
      <c r="I29" s="30">
        <f t="shared" si="9"/>
        <v>-99836</v>
      </c>
      <c r="J29" s="30">
        <f t="shared" si="9"/>
        <v>-18946.4</v>
      </c>
      <c r="K29" s="30">
        <f t="shared" si="7"/>
        <v>-602672.4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-646.8</v>
      </c>
      <c r="C31" s="30">
        <v>-92.4</v>
      </c>
      <c r="D31" s="30">
        <v>-215.6</v>
      </c>
      <c r="E31" s="30">
        <v>-431.2</v>
      </c>
      <c r="F31" s="26">
        <v>0</v>
      </c>
      <c r="G31" s="30">
        <v>-184.8</v>
      </c>
      <c r="H31" s="30">
        <v>-16.54</v>
      </c>
      <c r="I31" s="30">
        <v>-25.84</v>
      </c>
      <c r="J31" s="30">
        <v>-7.96</v>
      </c>
      <c r="K31" s="30">
        <f t="shared" si="7"/>
        <v>-1621.1399999999999</v>
      </c>
      <c r="L31"/>
      <c r="M31"/>
      <c r="N31"/>
    </row>
    <row r="32" spans="1:14" ht="16.5" customHeight="1">
      <c r="A32" s="25" t="s">
        <v>21</v>
      </c>
      <c r="B32" s="30">
        <v>-121746.55</v>
      </c>
      <c r="C32" s="30">
        <v>-5749.62</v>
      </c>
      <c r="D32" s="30">
        <v>-30846.84</v>
      </c>
      <c r="E32" s="30">
        <v>-121654.87</v>
      </c>
      <c r="F32" s="26">
        <v>0</v>
      </c>
      <c r="G32" s="30">
        <v>-133729.4</v>
      </c>
      <c r="H32" s="30">
        <v>-24030.13</v>
      </c>
      <c r="I32" s="30">
        <v>-37500.48</v>
      </c>
      <c r="J32" s="30">
        <v>-11569.04</v>
      </c>
      <c r="K32" s="30">
        <f t="shared" si="7"/>
        <v>-486826.93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-5429.360000000001</v>
      </c>
      <c r="C33" s="27">
        <f aca="true" t="shared" si="10" ref="C33:J33">SUM(C34:C44)</f>
        <v>-5238.85</v>
      </c>
      <c r="D33" s="27">
        <f t="shared" si="10"/>
        <v>-24571.549999999996</v>
      </c>
      <c r="E33" s="27">
        <f t="shared" si="10"/>
        <v>-3693.65</v>
      </c>
      <c r="F33" s="27">
        <f t="shared" si="10"/>
        <v>-3926.5</v>
      </c>
      <c r="G33" s="27">
        <f t="shared" si="10"/>
        <v>-4265.17</v>
      </c>
      <c r="H33" s="27">
        <f t="shared" si="10"/>
        <v>-3841.82</v>
      </c>
      <c r="I33" s="27">
        <f t="shared" si="10"/>
        <v>-5355.27</v>
      </c>
      <c r="J33" s="27">
        <f t="shared" si="10"/>
        <v>-7291.45</v>
      </c>
      <c r="K33" s="30">
        <f t="shared" si="7"/>
        <v>-63613.619999999995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-6619.84</v>
      </c>
      <c r="C43" s="27">
        <v>-6387.56</v>
      </c>
      <c r="D43" s="27">
        <v>-7406.99</v>
      </c>
      <c r="E43" s="27">
        <v>-4503.55</v>
      </c>
      <c r="F43" s="27">
        <v>-4787.45</v>
      </c>
      <c r="G43" s="27">
        <v>-5200.38</v>
      </c>
      <c r="H43" s="27">
        <v>-4684.21</v>
      </c>
      <c r="I43" s="27">
        <v>-6529.51</v>
      </c>
      <c r="J43" s="27">
        <v>-2361.46</v>
      </c>
      <c r="K43" s="27">
        <f>SUM(B43:J43)</f>
        <v>-48480.95</v>
      </c>
      <c r="L43" s="24"/>
      <c r="M43"/>
      <c r="N43"/>
    </row>
    <row r="44" spans="1:14" s="23" customFormat="1" ht="16.5" customHeight="1">
      <c r="A44" s="25" t="s">
        <v>73</v>
      </c>
      <c r="B44" s="27">
        <v>1190.48</v>
      </c>
      <c r="C44" s="27">
        <v>1148.71</v>
      </c>
      <c r="D44" s="27">
        <v>1332.04</v>
      </c>
      <c r="E44" s="27">
        <v>809.9</v>
      </c>
      <c r="F44" s="27">
        <v>860.95</v>
      </c>
      <c r="G44" s="27">
        <v>935.21</v>
      </c>
      <c r="H44" s="27">
        <v>842.39</v>
      </c>
      <c r="I44" s="27">
        <v>1174.24</v>
      </c>
      <c r="J44" s="27">
        <v>424.68</v>
      </c>
      <c r="K44" s="27">
        <f>SUM(B44:J44)</f>
        <v>8718.6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1012077.31</v>
      </c>
      <c r="C48" s="27">
        <f aca="true" t="shared" si="11" ref="C48:J48">IF(C17+C27+C49&lt;0,0,C17+C27+C49)</f>
        <v>1088324.97</v>
      </c>
      <c r="D48" s="27">
        <f t="shared" si="11"/>
        <v>1232130.95</v>
      </c>
      <c r="E48" s="27">
        <f t="shared" si="11"/>
        <v>653436.1400000001</v>
      </c>
      <c r="F48" s="27">
        <f t="shared" si="11"/>
        <v>819824.1500000001</v>
      </c>
      <c r="G48" s="27">
        <f t="shared" si="11"/>
        <v>794048.72</v>
      </c>
      <c r="H48" s="27">
        <f t="shared" si="11"/>
        <v>810316.61</v>
      </c>
      <c r="I48" s="27">
        <f t="shared" si="11"/>
        <v>1076238.2199999997</v>
      </c>
      <c r="J48" s="27">
        <f t="shared" si="11"/>
        <v>402156.97000000003</v>
      </c>
      <c r="K48" s="20">
        <f>SUM(B48:J48)</f>
        <v>7888554.04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1012077.3099999999</v>
      </c>
      <c r="C54" s="10">
        <f t="shared" si="13"/>
        <v>1088324.97</v>
      </c>
      <c r="D54" s="10">
        <f t="shared" si="13"/>
        <v>1232130.95</v>
      </c>
      <c r="E54" s="10">
        <f t="shared" si="13"/>
        <v>653436.14</v>
      </c>
      <c r="F54" s="10">
        <f t="shared" si="13"/>
        <v>819824.15</v>
      </c>
      <c r="G54" s="10">
        <f t="shared" si="13"/>
        <v>794048.72</v>
      </c>
      <c r="H54" s="10">
        <f t="shared" si="13"/>
        <v>810316.6</v>
      </c>
      <c r="I54" s="10">
        <f>SUM(I55:I67)</f>
        <v>1076238.22</v>
      </c>
      <c r="J54" s="10">
        <f t="shared" si="13"/>
        <v>402156.98</v>
      </c>
      <c r="K54" s="5">
        <f>SUM(K55:K67)</f>
        <v>7888554.039999999</v>
      </c>
      <c r="L54" s="9"/>
    </row>
    <row r="55" spans="1:11" ht="16.5" customHeight="1">
      <c r="A55" s="7" t="s">
        <v>60</v>
      </c>
      <c r="B55" s="8">
        <v>883341.08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883341.08</v>
      </c>
    </row>
    <row r="56" spans="1:11" ht="16.5" customHeight="1">
      <c r="A56" s="7" t="s">
        <v>61</v>
      </c>
      <c r="B56" s="8">
        <v>128736.23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128736.23</v>
      </c>
    </row>
    <row r="57" spans="1:11" ht="16.5" customHeight="1">
      <c r="A57" s="7" t="s">
        <v>4</v>
      </c>
      <c r="B57" s="6">
        <v>0</v>
      </c>
      <c r="C57" s="8">
        <v>1088324.97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1088324.97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1232130.95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1232130.95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653436.14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653436.14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819824.15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819824.15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794048.72</v>
      </c>
      <c r="H61" s="6">
        <v>0</v>
      </c>
      <c r="I61" s="6">
        <v>0</v>
      </c>
      <c r="J61" s="6">
        <v>0</v>
      </c>
      <c r="K61" s="5">
        <f t="shared" si="14"/>
        <v>794048.72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810316.6</v>
      </c>
      <c r="I62" s="6">
        <v>0</v>
      </c>
      <c r="J62" s="6">
        <v>0</v>
      </c>
      <c r="K62" s="5">
        <f t="shared" si="14"/>
        <v>810316.6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391643.09</v>
      </c>
      <c r="J64" s="6">
        <v>0</v>
      </c>
      <c r="K64" s="5">
        <f t="shared" si="14"/>
        <v>391643.09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684595.13</v>
      </c>
      <c r="J65" s="6">
        <v>0</v>
      </c>
      <c r="K65" s="5">
        <f t="shared" si="14"/>
        <v>684595.13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402156.98</v>
      </c>
      <c r="K66" s="5">
        <f t="shared" si="14"/>
        <v>402156.98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2021-12-20T17:49:18Z</dcterms:modified>
  <cp:category/>
  <cp:version/>
  <cp:contentType/>
  <cp:contentStatus/>
</cp:coreProperties>
</file>