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<sst xmlns="http://schemas.openxmlformats.org/spreadsheetml/2006/main" count="75" uniqueCount="74">
  <si>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</si>
  <si>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</si>
  <si>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</si>
  <si>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</si>
  <si>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</si>
  <si>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</si>
  <si>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</si>
  <si>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</si>
  <si>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</si>
  <si>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</si>
  <si>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</si>
  <si>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</si>
  <si>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</si>
  <si>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</si>
  <si>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</si>
  <si>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</si>
  <si>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</si>
  <si>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</si>
  <si>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</si>
  <si>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</si>
  <si>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</si>
  <si>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</si>
  <si>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</si>
  <si>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</si>
  <si>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</si>
  <si>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</si>
  <si>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</si>
  <si>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</si>
  <si>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</si>
  <si>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</si>
  <si>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</si>
  <si>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</si>
  <si>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</si>
  <si>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</si>
  <si>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</si>
  <si>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</si>
  <si>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</si>
  <si>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</si>
  <si>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</si>
  <si>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</si>
  <si>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</si>
  <si>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</si>
  <si>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</si>
  <si>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</si>
  <si>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</si>
  <si>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</si>
  <si>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</si>
  <si>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</si>
  <si>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</si>
  <si>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</si>
  <si>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</si>
  <si>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</si>
  <si>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</si>
  <si>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</si>
  <si>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</si>
  <si>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</si>
  <si>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</si>
  <si>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</si>
  <si>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</si>
  <si>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</si>
  <si>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</si>
  <si>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</si>
  <si>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</si>
  <si>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</si>
  <si>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</si>
  <si>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</si>
  <si>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</si>
  <si>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</si>
  <si>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</si>
  <si>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</si>
  <si>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</si>
  <si>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</si>
  <si>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11/12/21 - VENCIMENTO 17/12/21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</si>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</sst>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190910</v>
      </c>
      <c r="C7" s="47">
        <f t="shared" si="0"/>
        <v>157385</v>
      </c>
      <c r="D7" s="47">
        <f t="shared" si="0"/>
        <v>223200</v>
      </c>
      <c r="E7" s="47">
        <f t="shared" si="0"/>
        <v>110893</v>
      </c>
      <c r="F7" s="47">
        <f t="shared" si="0"/>
        <v>147334</v>
      </c>
      <c r="G7" s="47">
        <f t="shared" si="0"/>
        <v>160714</v>
      </c>
      <c r="H7" s="47">
        <f t="shared" si="0"/>
        <v>188068</v>
      </c>
      <c r="I7" s="47">
        <f t="shared" si="0"/>
        <v>227658</v>
      </c>
      <c r="J7" s="47">
        <f t="shared" si="0"/>
        <v>52290</v>
      </c>
      <c r="K7" s="47">
        <f t="shared" si="0"/>
        <v>1458452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18294</v>
      </c>
      <c r="C8" s="45">
        <f t="shared" si="1"/>
        <v>19849</v>
      </c>
      <c r="D8" s="45">
        <f t="shared" si="1"/>
        <v>21483</v>
      </c>
      <c r="E8" s="45">
        <f t="shared" si="1"/>
        <v>12196</v>
      </c>
      <c r="F8" s="45">
        <f t="shared" si="1"/>
        <v>13623</v>
      </c>
      <c r="G8" s="45">
        <f t="shared" si="1"/>
        <v>8789</v>
      </c>
      <c r="H8" s="45">
        <f t="shared" si="1"/>
        <v>8135</v>
      </c>
      <c r="I8" s="45">
        <f t="shared" si="1"/>
        <v>18921</v>
      </c>
      <c r="J8" s="45">
        <f t="shared" si="1"/>
        <v>2489</v>
      </c>
      <c r="K8" s="38">
        <f>SUM(B8:J8)</f>
        <v>123779</v>
      </c>
      <c r="L8"/>
      <c r="M8"/>
      <c r="N8"/>
    </row>
    <row r="9" spans="1:14" ht="16.5" customHeight="1">
      <c r="A9" s="22" t="s">
        <v>35</v>
      </c>
      <c r="B9" s="45">
        <v>18261</v>
      </c>
      <c r="C9" s="45">
        <v>19843</v>
      </c>
      <c r="D9" s="45">
        <v>21478</v>
      </c>
      <c r="E9" s="45">
        <v>12144</v>
      </c>
      <c r="F9" s="45">
        <v>13614</v>
      </c>
      <c r="G9" s="45">
        <v>8789</v>
      </c>
      <c r="H9" s="45">
        <v>8135</v>
      </c>
      <c r="I9" s="45">
        <v>18861</v>
      </c>
      <c r="J9" s="45">
        <v>2489</v>
      </c>
      <c r="K9" s="38">
        <f>SUM(B9:J9)</f>
        <v>123614</v>
      </c>
      <c r="L9"/>
      <c r="M9"/>
      <c r="N9"/>
    </row>
    <row r="10" spans="1:14" ht="16.5" customHeight="1">
      <c r="A10" s="22" t="s">
        <v>34</v>
      </c>
      <c r="B10" s="45">
        <v>33</v>
      </c>
      <c r="C10" s="45">
        <v>6</v>
      </c>
      <c r="D10" s="45">
        <v>5</v>
      </c>
      <c r="E10" s="45">
        <v>52</v>
      </c>
      <c r="F10" s="45">
        <v>9</v>
      </c>
      <c r="G10" s="45">
        <v>0</v>
      </c>
      <c r="H10" s="45">
        <v>0</v>
      </c>
      <c r="I10" s="45">
        <v>60</v>
      </c>
      <c r="J10" s="45">
        <v>0</v>
      </c>
      <c r="K10" s="38">
        <f>SUM(B10:J10)</f>
        <v>165</v>
      </c>
      <c r="L10"/>
      <c r="M10"/>
      <c r="N10"/>
    </row>
    <row r="11" spans="1:14" ht="16.5" customHeight="1">
      <c r="A11" s="44" t="s">
        <v>33</v>
      </c>
      <c r="B11" s="43">
        <v>172616</v>
      </c>
      <c r="C11" s="43">
        <v>137536</v>
      </c>
      <c r="D11" s="43">
        <v>201717</v>
      </c>
      <c r="E11" s="43">
        <v>98697</v>
      </c>
      <c r="F11" s="43">
        <v>133711</v>
      </c>
      <c r="G11" s="43">
        <v>151925</v>
      </c>
      <c r="H11" s="43">
        <v>179933</v>
      </c>
      <c r="I11" s="43">
        <v>208737</v>
      </c>
      <c r="J11" s="43">
        <v>49801</v>
      </c>
      <c r="K11" s="38">
        <f>SUM(B11:J11)</f>
        <v>1334673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1.147731119919644</v>
      </c>
      <c r="C15" s="39">
        <v>1.223485518687631</v>
      </c>
      <c r="D15" s="39">
        <v>1.010773265851557</v>
      </c>
      <c r="E15" s="39">
        <v>1.24416642574069</v>
      </c>
      <c r="F15" s="39">
        <v>1.034590130682077</v>
      </c>
      <c r="G15" s="39">
        <v>1.066184629996469</v>
      </c>
      <c r="H15" s="39">
        <v>1.028822195876789</v>
      </c>
      <c r="I15" s="39">
        <v>1.034447084665751</v>
      </c>
      <c r="J15" s="39">
        <v>1.08553030636755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765550.59</v>
      </c>
      <c r="C17" s="36">
        <f aca="true" t="shared" si="2" ref="C17:J17">C18+C19+C20+C21+C22+C23+C24</f>
        <v>746825.16</v>
      </c>
      <c r="D17" s="36">
        <f t="shared" si="2"/>
        <v>956142.58</v>
      </c>
      <c r="E17" s="36">
        <f t="shared" si="2"/>
        <v>515328.09</v>
      </c>
      <c r="F17" s="36">
        <f t="shared" si="2"/>
        <v>598946.5700000001</v>
      </c>
      <c r="G17" s="36">
        <f t="shared" si="2"/>
        <v>673922.2400000001</v>
      </c>
      <c r="H17" s="36">
        <f t="shared" si="2"/>
        <v>615357.93</v>
      </c>
      <c r="I17" s="36">
        <f t="shared" si="2"/>
        <v>761677.99</v>
      </c>
      <c r="J17" s="36">
        <f t="shared" si="2"/>
        <v>207342.82000000004</v>
      </c>
      <c r="K17" s="36">
        <f aca="true" t="shared" si="3" ref="K17:K24">SUM(B17:J17)</f>
        <v>5841093.970000001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650430.37</v>
      </c>
      <c r="C18" s="30">
        <f t="shared" si="4"/>
        <v>589092.06</v>
      </c>
      <c r="D18" s="30">
        <f t="shared" si="4"/>
        <v>926123.76</v>
      </c>
      <c r="E18" s="30">
        <f t="shared" si="4"/>
        <v>400057.59</v>
      </c>
      <c r="F18" s="30">
        <f t="shared" si="4"/>
        <v>562477.01</v>
      </c>
      <c r="G18" s="30">
        <f t="shared" si="4"/>
        <v>619761.4</v>
      </c>
      <c r="H18" s="30">
        <f t="shared" si="4"/>
        <v>577462.79</v>
      </c>
      <c r="I18" s="30">
        <f t="shared" si="4"/>
        <v>706104.05</v>
      </c>
      <c r="J18" s="30">
        <f t="shared" si="4"/>
        <v>183516.98</v>
      </c>
      <c r="K18" s="30">
        <f t="shared" si="3"/>
        <v>5215026.010000001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96088.81</v>
      </c>
      <c r="C19" s="30">
        <f t="shared" si="5"/>
        <v>131653.54</v>
      </c>
      <c r="D19" s="30">
        <f t="shared" si="5"/>
        <v>9977.38</v>
      </c>
      <c r="E19" s="30">
        <f t="shared" si="5"/>
        <v>97680.63</v>
      </c>
      <c r="F19" s="30">
        <f t="shared" si="5"/>
        <v>19456.15</v>
      </c>
      <c r="G19" s="30">
        <f t="shared" si="5"/>
        <v>41018.68</v>
      </c>
      <c r="H19" s="30">
        <f t="shared" si="5"/>
        <v>16643.75</v>
      </c>
      <c r="I19" s="30">
        <f t="shared" si="5"/>
        <v>24323.23</v>
      </c>
      <c r="J19" s="30">
        <f t="shared" si="5"/>
        <v>15696.26</v>
      </c>
      <c r="K19" s="30">
        <f t="shared" si="3"/>
        <v>452538.43</v>
      </c>
      <c r="L19"/>
      <c r="M19"/>
      <c r="N19"/>
    </row>
    <row r="20" spans="1:14" ht="16.5" customHeight="1">
      <c r="A20" s="18" t="s">
        <v>28</v>
      </c>
      <c r="B20" s="30">
        <v>17690.18</v>
      </c>
      <c r="C20" s="30">
        <v>23397.1</v>
      </c>
      <c r="D20" s="30">
        <v>16017.75</v>
      </c>
      <c r="E20" s="30">
        <v>14907.41</v>
      </c>
      <c r="F20" s="30">
        <v>15672.18</v>
      </c>
      <c r="G20" s="30">
        <v>11800.93</v>
      </c>
      <c r="H20" s="30">
        <v>18568.93</v>
      </c>
      <c r="I20" s="30">
        <v>28568.25</v>
      </c>
      <c r="J20" s="30">
        <v>6788.35</v>
      </c>
      <c r="K20" s="30">
        <f t="shared" si="3"/>
        <v>153411.08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-85365</v>
      </c>
      <c r="C27" s="30">
        <f t="shared" si="6"/>
        <v>-92198.8</v>
      </c>
      <c r="D27" s="30">
        <f t="shared" si="6"/>
        <v>-119265.26</v>
      </c>
      <c r="E27" s="30">
        <f t="shared" si="6"/>
        <v>-56809.75</v>
      </c>
      <c r="F27" s="30">
        <f t="shared" si="6"/>
        <v>-63828.1</v>
      </c>
      <c r="G27" s="30">
        <f t="shared" si="6"/>
        <v>-43084.94</v>
      </c>
      <c r="H27" s="30">
        <f t="shared" si="6"/>
        <v>-39826.33</v>
      </c>
      <c r="I27" s="30">
        <f t="shared" si="6"/>
        <v>-87973.23999999999</v>
      </c>
      <c r="J27" s="30">
        <f t="shared" si="6"/>
        <v>-17660.96</v>
      </c>
      <c r="K27" s="30">
        <f aca="true" t="shared" si="7" ref="K27:K35">SUM(B27:J27)</f>
        <v>-606012.3799999999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-80348.4</v>
      </c>
      <c r="C28" s="30">
        <f t="shared" si="8"/>
        <v>-87309.2</v>
      </c>
      <c r="D28" s="30">
        <f t="shared" si="8"/>
        <v>-94503.2</v>
      </c>
      <c r="E28" s="30">
        <f t="shared" si="8"/>
        <v>-53433.6</v>
      </c>
      <c r="F28" s="30">
        <f t="shared" si="8"/>
        <v>-59901.6</v>
      </c>
      <c r="G28" s="30">
        <f t="shared" si="8"/>
        <v>-38671.6</v>
      </c>
      <c r="H28" s="30">
        <f t="shared" si="8"/>
        <v>-35794</v>
      </c>
      <c r="I28" s="30">
        <f t="shared" si="8"/>
        <v>-82988.4</v>
      </c>
      <c r="J28" s="30">
        <f t="shared" si="8"/>
        <v>-10951.6</v>
      </c>
      <c r="K28" s="30">
        <f t="shared" si="7"/>
        <v>-543901.5999999999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-80348.4</v>
      </c>
      <c r="C29" s="30">
        <f aca="true" t="shared" si="9" ref="C29:J29">-ROUND((C9)*$E$3,2)</f>
        <v>-87309.2</v>
      </c>
      <c r="D29" s="30">
        <f t="shared" si="9"/>
        <v>-94503.2</v>
      </c>
      <c r="E29" s="30">
        <f t="shared" si="9"/>
        <v>-53433.6</v>
      </c>
      <c r="F29" s="30">
        <f t="shared" si="9"/>
        <v>-59901.6</v>
      </c>
      <c r="G29" s="30">
        <f t="shared" si="9"/>
        <v>-38671.6</v>
      </c>
      <c r="H29" s="30">
        <f t="shared" si="9"/>
        <v>-35794</v>
      </c>
      <c r="I29" s="30">
        <f t="shared" si="9"/>
        <v>-82988.4</v>
      </c>
      <c r="J29" s="30">
        <f t="shared" si="9"/>
        <v>-10951.6</v>
      </c>
      <c r="K29" s="30">
        <f t="shared" si="7"/>
        <v>-543901.5999999999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-5016.6</v>
      </c>
      <c r="C33" s="27">
        <f aca="true" t="shared" si="10" ref="C33:J33">SUM(C34:C44)</f>
        <v>-4889.599999999999</v>
      </c>
      <c r="D33" s="27">
        <f t="shared" si="10"/>
        <v>-24762.059999999998</v>
      </c>
      <c r="E33" s="27">
        <f t="shared" si="10"/>
        <v>-3376.1500000000005</v>
      </c>
      <c r="F33" s="27">
        <f t="shared" si="10"/>
        <v>-3926.5</v>
      </c>
      <c r="G33" s="27">
        <f t="shared" si="10"/>
        <v>-4413.34</v>
      </c>
      <c r="H33" s="27">
        <f t="shared" si="10"/>
        <v>-4032.33</v>
      </c>
      <c r="I33" s="27">
        <f t="shared" si="10"/>
        <v>-4984.84</v>
      </c>
      <c r="J33" s="27">
        <f t="shared" si="10"/>
        <v>-6709.36</v>
      </c>
      <c r="K33" s="30">
        <f t="shared" si="7"/>
        <v>-62110.78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-6116.58</v>
      </c>
      <c r="C43" s="27">
        <v>-5961.73</v>
      </c>
      <c r="D43" s="27">
        <v>-7639.27</v>
      </c>
      <c r="E43" s="27">
        <v>-4116.43</v>
      </c>
      <c r="F43" s="27">
        <v>-4787.45</v>
      </c>
      <c r="G43" s="27">
        <v>-5381.04</v>
      </c>
      <c r="H43" s="27">
        <v>-4916.49</v>
      </c>
      <c r="I43" s="27">
        <v>-6077.86</v>
      </c>
      <c r="J43" s="27">
        <v>-1651.73</v>
      </c>
      <c r="K43" s="27">
        <f>SUM(B43:J43)</f>
        <v>-46648.58</v>
      </c>
      <c r="L43" s="24"/>
      <c r="M43"/>
      <c r="N43"/>
    </row>
    <row r="44" spans="1:14" s="23" customFormat="1" ht="16.5" customHeight="1">
      <c r="A44" s="25" t="s">
        <v>73</v>
      </c>
      <c r="B44" s="27">
        <v>1099.98</v>
      </c>
      <c r="C44" s="27">
        <v>1072.13</v>
      </c>
      <c r="D44" s="27">
        <v>1373.81</v>
      </c>
      <c r="E44" s="27">
        <v>740.28</v>
      </c>
      <c r="F44" s="27">
        <v>860.95</v>
      </c>
      <c r="G44" s="27">
        <v>967.7</v>
      </c>
      <c r="H44" s="27">
        <v>884.16</v>
      </c>
      <c r="I44" s="27">
        <v>1093.02</v>
      </c>
      <c r="J44" s="27">
        <v>297.04</v>
      </c>
      <c r="K44" s="27">
        <f>SUM(B44:J44)</f>
        <v>8389.07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680185.59</v>
      </c>
      <c r="C48" s="27">
        <f aca="true" t="shared" si="11" ref="C48:J48">IF(C17+C27+C49&lt;0,0,C17+C27+C49)</f>
        <v>654626.36</v>
      </c>
      <c r="D48" s="27">
        <f t="shared" si="11"/>
        <v>836877.32</v>
      </c>
      <c r="E48" s="27">
        <f t="shared" si="11"/>
        <v>458518.34</v>
      </c>
      <c r="F48" s="27">
        <f t="shared" si="11"/>
        <v>535118.4700000001</v>
      </c>
      <c r="G48" s="27">
        <f t="shared" si="11"/>
        <v>630837.3</v>
      </c>
      <c r="H48" s="27">
        <f t="shared" si="11"/>
        <v>575531.6000000001</v>
      </c>
      <c r="I48" s="27">
        <f t="shared" si="11"/>
        <v>673704.75</v>
      </c>
      <c r="J48" s="27">
        <f t="shared" si="11"/>
        <v>189681.86000000004</v>
      </c>
      <c r="K48" s="20">
        <f>SUM(B48:J48)</f>
        <v>5235081.590000001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680185.5800000001</v>
      </c>
      <c r="C54" s="10">
        <f t="shared" si="13"/>
        <v>654626.36</v>
      </c>
      <c r="D54" s="10">
        <f t="shared" si="13"/>
        <v>836877.32</v>
      </c>
      <c r="E54" s="10">
        <f t="shared" si="13"/>
        <v>458518.33</v>
      </c>
      <c r="F54" s="10">
        <f t="shared" si="13"/>
        <v>535118.48</v>
      </c>
      <c r="G54" s="10">
        <f t="shared" si="13"/>
        <v>630837.3</v>
      </c>
      <c r="H54" s="10">
        <f t="shared" si="13"/>
        <v>575531.6</v>
      </c>
      <c r="I54" s="10">
        <f>SUM(I55:I67)</f>
        <v>673704.75</v>
      </c>
      <c r="J54" s="10">
        <f t="shared" si="13"/>
        <v>189681.87</v>
      </c>
      <c r="K54" s="5">
        <f>SUM(K55:K67)</f>
        <v>5235081.59</v>
      </c>
      <c r="L54" s="9"/>
    </row>
    <row r="55" spans="1:11" ht="16.5" customHeight="1">
      <c r="A55" s="7" t="s">
        <v>60</v>
      </c>
      <c r="B55" s="8">
        <v>594822.29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594822.29</v>
      </c>
    </row>
    <row r="56" spans="1:11" ht="16.5" customHeight="1">
      <c r="A56" s="7" t="s">
        <v>61</v>
      </c>
      <c r="B56" s="8">
        <v>85363.29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85363.29</v>
      </c>
    </row>
    <row r="57" spans="1:11" ht="16.5" customHeight="1">
      <c r="A57" s="7" t="s">
        <v>4</v>
      </c>
      <c r="B57" s="6">
        <v>0</v>
      </c>
      <c r="C57" s="8">
        <v>654626.36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654626.36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836877.32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836877.32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458518.33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458518.33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535118.48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535118.48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630837.3</v>
      </c>
      <c r="H61" s="6">
        <v>0</v>
      </c>
      <c r="I61" s="6">
        <v>0</v>
      </c>
      <c r="J61" s="6">
        <v>0</v>
      </c>
      <c r="K61" s="5">
        <f t="shared" si="14"/>
        <v>630837.3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575531.6</v>
      </c>
      <c r="I62" s="6">
        <v>0</v>
      </c>
      <c r="J62" s="6">
        <v>0</v>
      </c>
      <c r="K62" s="5">
        <f t="shared" si="14"/>
        <v>575531.6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237750.41</v>
      </c>
      <c r="J64" s="6">
        <v>0</v>
      </c>
      <c r="K64" s="5">
        <f t="shared" si="14"/>
        <v>237750.41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435954.34</v>
      </c>
      <c r="J65" s="6">
        <v>0</v>
      </c>
      <c r="K65" s="5">
        <f t="shared" si="14"/>
        <v>435954.34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189681.87</v>
      </c>
      <c r="K66" s="5">
        <f t="shared" si="14"/>
        <v>189681.87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2021-12-16T20:45:07Z</dcterms:modified>
  <cp:category/>
  <cp:version/>
  <cp:contentType/>
  <cp:contentStatus/>
</cp:coreProperties>
</file>