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<sst xmlns="http://schemas.openxmlformats.org/spreadsheetml/2006/main" count="75" uniqueCount="74">
  <si>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</si>
  <si>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</si>
  <si>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</si>
  <si>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</si>
  <si>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</si>
  <si>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</si>
  <si>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</si>
  <si>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</si>
  <si>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</si>
  <si>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</si>
  <si>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</si>
  <si>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</si>
  <si>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</si>
  <si>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</si>
  <si>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</si>
  <si>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</si>
  <si>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</si>
  <si>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</si>
  <si>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</si>
  <si>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</si>
  <si>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</si>
  <si>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</si>
  <si>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</si>
  <si>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</si>
  <si>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</si>
  <si>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</si>
  <si>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</si>
  <si>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</si>
  <si>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</si>
  <si>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</si>
  <si>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</si>
  <si>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</si>
  <si>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</si>
  <si>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</si>
  <si>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</si>
  <si>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</si>
  <si>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</si>
  <si>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</si>
  <si>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</si>
  <si>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</si>
  <si>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</si>
  <si>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</si>
  <si>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</si>
  <si>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</si>
  <si>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</si>
  <si>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</si>
  <si>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</si>
  <si>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</si>
  <si>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</si>
  <si>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</si>
  <si>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</si>
  <si>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</si>
  <si>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</si>
  <si>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</si>
  <si>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</si>
  <si>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</si>
  <si>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</si>
  <si>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</si>
  <si>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</si>
  <si>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</si>
  <si>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</si>
  <si>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</si>
  <si>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</si>
  <si>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</si>
  <si>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</si>
  <si>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</si>
  <si>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</si>
  <si>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</si>
  <si>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</si>
  <si>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</si>
  <si>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</si>
  <si>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</si>
  <si>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05/12/21 - VENCIMENTO 10/12/21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</si>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</sst>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100350</v>
      </c>
      <c r="C7" s="47">
        <f t="shared" si="0"/>
        <v>73282</v>
      </c>
      <c r="D7" s="47">
        <f t="shared" si="0"/>
        <v>113651</v>
      </c>
      <c r="E7" s="47">
        <f t="shared" si="0"/>
        <v>55399</v>
      </c>
      <c r="F7" s="47">
        <f t="shared" si="0"/>
        <v>82858</v>
      </c>
      <c r="G7" s="47">
        <f t="shared" si="0"/>
        <v>83465</v>
      </c>
      <c r="H7" s="47">
        <f t="shared" si="0"/>
        <v>104084</v>
      </c>
      <c r="I7" s="47">
        <f t="shared" si="0"/>
        <v>129499</v>
      </c>
      <c r="J7" s="47">
        <f t="shared" si="0"/>
        <v>29103</v>
      </c>
      <c r="K7" s="47">
        <f t="shared" si="0"/>
        <v>771691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9781</v>
      </c>
      <c r="C8" s="45">
        <f t="shared" si="1"/>
        <v>9409</v>
      </c>
      <c r="D8" s="45">
        <f t="shared" si="1"/>
        <v>11919</v>
      </c>
      <c r="E8" s="45">
        <f t="shared" si="1"/>
        <v>6328</v>
      </c>
      <c r="F8" s="45">
        <f t="shared" si="1"/>
        <v>8553</v>
      </c>
      <c r="G8" s="45">
        <f t="shared" si="1"/>
        <v>5174</v>
      </c>
      <c r="H8" s="45">
        <f t="shared" si="1"/>
        <v>5412</v>
      </c>
      <c r="I8" s="45">
        <f t="shared" si="1"/>
        <v>11939</v>
      </c>
      <c r="J8" s="45">
        <f t="shared" si="1"/>
        <v>1504</v>
      </c>
      <c r="K8" s="38">
        <f>SUM(B8:J8)</f>
        <v>70019</v>
      </c>
      <c r="L8"/>
      <c r="M8"/>
      <c r="N8"/>
    </row>
    <row r="9" spans="1:14" ht="16.5" customHeight="1">
      <c r="A9" s="22" t="s">
        <v>35</v>
      </c>
      <c r="B9" s="45">
        <v>9770</v>
      </c>
      <c r="C9" s="45">
        <v>9407</v>
      </c>
      <c r="D9" s="45">
        <v>11917</v>
      </c>
      <c r="E9" s="45">
        <v>6304</v>
      </c>
      <c r="F9" s="45">
        <v>8545</v>
      </c>
      <c r="G9" s="45">
        <v>5172</v>
      </c>
      <c r="H9" s="45">
        <v>5412</v>
      </c>
      <c r="I9" s="45">
        <v>11895</v>
      </c>
      <c r="J9" s="45">
        <v>1504</v>
      </c>
      <c r="K9" s="38">
        <f>SUM(B9:J9)</f>
        <v>69926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2</v>
      </c>
      <c r="D10" s="45">
        <v>2</v>
      </c>
      <c r="E10" s="45">
        <v>24</v>
      </c>
      <c r="F10" s="45">
        <v>8</v>
      </c>
      <c r="G10" s="45">
        <v>2</v>
      </c>
      <c r="H10" s="45">
        <v>0</v>
      </c>
      <c r="I10" s="45">
        <v>44</v>
      </c>
      <c r="J10" s="45">
        <v>0</v>
      </c>
      <c r="K10" s="38">
        <f>SUM(B10:J10)</f>
        <v>93</v>
      </c>
      <c r="L10"/>
      <c r="M10"/>
      <c r="N10"/>
    </row>
    <row r="11" spans="1:14" ht="16.5" customHeight="1">
      <c r="A11" s="44" t="s">
        <v>33</v>
      </c>
      <c r="B11" s="43">
        <v>90569</v>
      </c>
      <c r="C11" s="43">
        <v>63873</v>
      </c>
      <c r="D11" s="43">
        <v>101732</v>
      </c>
      <c r="E11" s="43">
        <v>49071</v>
      </c>
      <c r="F11" s="43">
        <v>74305</v>
      </c>
      <c r="G11" s="43">
        <v>78291</v>
      </c>
      <c r="H11" s="43">
        <v>98672</v>
      </c>
      <c r="I11" s="43">
        <v>117560</v>
      </c>
      <c r="J11" s="43">
        <v>27599</v>
      </c>
      <c r="K11" s="38">
        <f>SUM(B11:J11)</f>
        <v>701672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1.076048704120851</v>
      </c>
      <c r="C15" s="39">
        <v>1.191488632286716</v>
      </c>
      <c r="D15" s="39">
        <v>0.992145345745741</v>
      </c>
      <c r="E15" s="39">
        <v>1.193329890042163</v>
      </c>
      <c r="F15" s="39">
        <v>1.051969056803615</v>
      </c>
      <c r="G15" s="39">
        <v>1.115605473979591</v>
      </c>
      <c r="H15" s="39">
        <v>1.037505755510004</v>
      </c>
      <c r="I15" s="39">
        <v>1.020541650026823</v>
      </c>
      <c r="J15" s="39">
        <v>1.066919619158014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382623.38999999996</v>
      </c>
      <c r="C17" s="36">
        <f aca="true" t="shared" si="2" ref="C17:J17">C18+C19+C20+C21+C22+C23+C24</f>
        <v>346095.43000000005</v>
      </c>
      <c r="D17" s="36">
        <f t="shared" si="2"/>
        <v>484144.20000000007</v>
      </c>
      <c r="E17" s="36">
        <f t="shared" si="2"/>
        <v>253126.94999999998</v>
      </c>
      <c r="F17" s="36">
        <f t="shared" si="2"/>
        <v>345462.56999999995</v>
      </c>
      <c r="G17" s="36">
        <f t="shared" si="2"/>
        <v>366899.70999999996</v>
      </c>
      <c r="H17" s="36">
        <f t="shared" si="2"/>
        <v>349207.68000000005</v>
      </c>
      <c r="I17" s="36">
        <f t="shared" si="2"/>
        <v>435020.47000000003</v>
      </c>
      <c r="J17" s="36">
        <f t="shared" si="2"/>
        <v>115574.09999999999</v>
      </c>
      <c r="K17" s="36">
        <f aca="true" t="shared" si="3" ref="K17:K24">SUM(B17:J17)</f>
        <v>3078154.5000000005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341892.45</v>
      </c>
      <c r="C18" s="30">
        <f t="shared" si="4"/>
        <v>274294.53</v>
      </c>
      <c r="D18" s="30">
        <f t="shared" si="4"/>
        <v>471572.09</v>
      </c>
      <c r="E18" s="30">
        <f t="shared" si="4"/>
        <v>199857.43</v>
      </c>
      <c r="F18" s="30">
        <f t="shared" si="4"/>
        <v>316326.99</v>
      </c>
      <c r="G18" s="30">
        <f t="shared" si="4"/>
        <v>321866.08</v>
      </c>
      <c r="H18" s="30">
        <f t="shared" si="4"/>
        <v>319589.92</v>
      </c>
      <c r="I18" s="30">
        <f t="shared" si="4"/>
        <v>401654.1</v>
      </c>
      <c r="J18" s="30">
        <f t="shared" si="4"/>
        <v>102139.89</v>
      </c>
      <c r="K18" s="30">
        <f t="shared" si="3"/>
        <v>2749193.4800000004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26000.48</v>
      </c>
      <c r="C19" s="30">
        <f t="shared" si="5"/>
        <v>52524.28</v>
      </c>
      <c r="D19" s="30">
        <f t="shared" si="5"/>
        <v>-3704.04</v>
      </c>
      <c r="E19" s="30">
        <f t="shared" si="5"/>
        <v>38638.41</v>
      </c>
      <c r="F19" s="30">
        <f t="shared" si="5"/>
        <v>16439.22</v>
      </c>
      <c r="G19" s="30">
        <f t="shared" si="5"/>
        <v>37209.48</v>
      </c>
      <c r="H19" s="30">
        <f t="shared" si="5"/>
        <v>11986.46</v>
      </c>
      <c r="I19" s="30">
        <f t="shared" si="5"/>
        <v>8250.64</v>
      </c>
      <c r="J19" s="30">
        <f t="shared" si="5"/>
        <v>6835.16</v>
      </c>
      <c r="K19" s="30">
        <f t="shared" si="3"/>
        <v>194180.09</v>
      </c>
      <c r="L19"/>
      <c r="M19"/>
      <c r="N19"/>
    </row>
    <row r="20" spans="1:14" ht="16.5" customHeight="1">
      <c r="A20" s="18" t="s">
        <v>28</v>
      </c>
      <c r="B20" s="30">
        <v>13389.23</v>
      </c>
      <c r="C20" s="30">
        <v>16594.16</v>
      </c>
      <c r="D20" s="30">
        <v>12252.46</v>
      </c>
      <c r="E20" s="30">
        <v>11948.65</v>
      </c>
      <c r="F20" s="30">
        <v>11355.13</v>
      </c>
      <c r="G20" s="30">
        <v>6482.92</v>
      </c>
      <c r="H20" s="30">
        <v>14948.84</v>
      </c>
      <c r="I20" s="30">
        <v>22433.27</v>
      </c>
      <c r="J20" s="30">
        <v>5257.82</v>
      </c>
      <c r="K20" s="30">
        <f t="shared" si="3"/>
        <v>114662.48000000001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-47708.26</v>
      </c>
      <c r="C27" s="30">
        <f t="shared" si="6"/>
        <v>-45666.55</v>
      </c>
      <c r="D27" s="30">
        <f t="shared" si="6"/>
        <v>-76911.09</v>
      </c>
      <c r="E27" s="30">
        <f t="shared" si="6"/>
        <v>-30859.739999999998</v>
      </c>
      <c r="F27" s="30">
        <f t="shared" si="6"/>
        <v>-41863.17</v>
      </c>
      <c r="G27" s="30">
        <f t="shared" si="6"/>
        <v>-27286.55</v>
      </c>
      <c r="H27" s="30">
        <f t="shared" si="6"/>
        <v>-28120.3</v>
      </c>
      <c r="I27" s="30">
        <f t="shared" si="6"/>
        <v>-57714.44</v>
      </c>
      <c r="J27" s="30">
        <f t="shared" si="6"/>
        <v>-13401.04</v>
      </c>
      <c r="K27" s="30">
        <f aca="true" t="shared" si="7" ref="K27:K35">SUM(B27:J27)</f>
        <v>-369531.13999999996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-42988</v>
      </c>
      <c r="C28" s="30">
        <f t="shared" si="8"/>
        <v>-41390.8</v>
      </c>
      <c r="D28" s="30">
        <f t="shared" si="8"/>
        <v>-52434.8</v>
      </c>
      <c r="E28" s="30">
        <f t="shared" si="8"/>
        <v>-27737.6</v>
      </c>
      <c r="F28" s="30">
        <f t="shared" si="8"/>
        <v>-37598</v>
      </c>
      <c r="G28" s="30">
        <f t="shared" si="8"/>
        <v>-22756.8</v>
      </c>
      <c r="H28" s="30">
        <f t="shared" si="8"/>
        <v>-23812.8</v>
      </c>
      <c r="I28" s="30">
        <f t="shared" si="8"/>
        <v>-52338</v>
      </c>
      <c r="J28" s="30">
        <f t="shared" si="8"/>
        <v>-6617.6</v>
      </c>
      <c r="K28" s="30">
        <f t="shared" si="7"/>
        <v>-307674.39999999997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-42988</v>
      </c>
      <c r="C29" s="30">
        <f aca="true" t="shared" si="9" ref="C29:J29">-ROUND((C9)*$E$3,2)</f>
        <v>-41390.8</v>
      </c>
      <c r="D29" s="30">
        <f t="shared" si="9"/>
        <v>-52434.8</v>
      </c>
      <c r="E29" s="30">
        <f t="shared" si="9"/>
        <v>-27737.6</v>
      </c>
      <c r="F29" s="30">
        <f t="shared" si="9"/>
        <v>-37598</v>
      </c>
      <c r="G29" s="30">
        <f t="shared" si="9"/>
        <v>-22756.8</v>
      </c>
      <c r="H29" s="30">
        <f t="shared" si="9"/>
        <v>-23812.8</v>
      </c>
      <c r="I29" s="30">
        <f t="shared" si="9"/>
        <v>-52338</v>
      </c>
      <c r="J29" s="30">
        <f t="shared" si="9"/>
        <v>-6617.6</v>
      </c>
      <c r="K29" s="30">
        <f t="shared" si="7"/>
        <v>-307674.39999999997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-4720.26</v>
      </c>
      <c r="C33" s="27">
        <f aca="true" t="shared" si="10" ref="C33:J33">SUM(C34:C44)</f>
        <v>-4275.75</v>
      </c>
      <c r="D33" s="27">
        <f t="shared" si="10"/>
        <v>-24476.289999999997</v>
      </c>
      <c r="E33" s="27">
        <f t="shared" si="10"/>
        <v>-3122.14</v>
      </c>
      <c r="F33" s="27">
        <f t="shared" si="10"/>
        <v>-4265.17</v>
      </c>
      <c r="G33" s="27">
        <f t="shared" si="10"/>
        <v>-4529.75</v>
      </c>
      <c r="H33" s="27">
        <f t="shared" si="10"/>
        <v>-4307.5</v>
      </c>
      <c r="I33" s="27">
        <f t="shared" si="10"/>
        <v>-5376.44</v>
      </c>
      <c r="J33" s="27">
        <f t="shared" si="10"/>
        <v>-6783.44</v>
      </c>
      <c r="K33" s="30">
        <f t="shared" si="7"/>
        <v>-61856.74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-5755.26</v>
      </c>
      <c r="C43" s="27">
        <v>-5213.28</v>
      </c>
      <c r="D43" s="27">
        <v>-7290.85</v>
      </c>
      <c r="E43" s="27">
        <v>-3806.73</v>
      </c>
      <c r="F43" s="27">
        <v>-5200.38</v>
      </c>
      <c r="G43" s="27">
        <v>-5522.98</v>
      </c>
      <c r="H43" s="27">
        <v>-5252</v>
      </c>
      <c r="I43" s="27">
        <v>-6555.32</v>
      </c>
      <c r="J43" s="27">
        <v>-1742.06</v>
      </c>
      <c r="K43" s="27">
        <f>SUM(B43:J43)</f>
        <v>-46338.85999999999</v>
      </c>
      <c r="L43" s="24"/>
      <c r="M43"/>
      <c r="N43"/>
    </row>
    <row r="44" spans="1:14" s="23" customFormat="1" ht="16.5" customHeight="1">
      <c r="A44" s="25" t="s">
        <v>73</v>
      </c>
      <c r="B44" s="27">
        <v>1035</v>
      </c>
      <c r="C44" s="27">
        <v>937.53</v>
      </c>
      <c r="D44" s="27">
        <v>1311.16</v>
      </c>
      <c r="E44" s="27">
        <v>684.59</v>
      </c>
      <c r="F44" s="27">
        <v>935.21</v>
      </c>
      <c r="G44" s="27">
        <v>993.23</v>
      </c>
      <c r="H44" s="27">
        <v>944.5</v>
      </c>
      <c r="I44" s="27">
        <v>1178.88</v>
      </c>
      <c r="J44" s="27">
        <v>313.29</v>
      </c>
      <c r="K44" s="27">
        <f>SUM(B44:J44)</f>
        <v>8333.39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334915.12999999995</v>
      </c>
      <c r="C48" s="27">
        <f aca="true" t="shared" si="11" ref="C48:J48">IF(C17+C27+C49&lt;0,0,C17+C27+C49)</f>
        <v>300428.88000000006</v>
      </c>
      <c r="D48" s="27">
        <f t="shared" si="11"/>
        <v>407233.1100000001</v>
      </c>
      <c r="E48" s="27">
        <f t="shared" si="11"/>
        <v>222267.21</v>
      </c>
      <c r="F48" s="27">
        <f t="shared" si="11"/>
        <v>303599.39999999997</v>
      </c>
      <c r="G48" s="27">
        <f t="shared" si="11"/>
        <v>339613.16</v>
      </c>
      <c r="H48" s="27">
        <f t="shared" si="11"/>
        <v>321087.38000000006</v>
      </c>
      <c r="I48" s="27">
        <f t="shared" si="11"/>
        <v>377306.03</v>
      </c>
      <c r="J48" s="27">
        <f t="shared" si="11"/>
        <v>102173.06</v>
      </c>
      <c r="K48" s="20">
        <f>SUM(B48:J48)</f>
        <v>2708623.36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334915.13</v>
      </c>
      <c r="C54" s="10">
        <f t="shared" si="13"/>
        <v>300428.88</v>
      </c>
      <c r="D54" s="10">
        <f t="shared" si="13"/>
        <v>407233.12</v>
      </c>
      <c r="E54" s="10">
        <f t="shared" si="13"/>
        <v>222267.22</v>
      </c>
      <c r="F54" s="10">
        <f t="shared" si="13"/>
        <v>303599.39</v>
      </c>
      <c r="G54" s="10">
        <f t="shared" si="13"/>
        <v>339613.16</v>
      </c>
      <c r="H54" s="10">
        <f t="shared" si="13"/>
        <v>321087.39</v>
      </c>
      <c r="I54" s="10">
        <f>SUM(I55:I67)</f>
        <v>377306.03</v>
      </c>
      <c r="J54" s="10">
        <f t="shared" si="13"/>
        <v>102173.06</v>
      </c>
      <c r="K54" s="5">
        <f>SUM(K55:K67)</f>
        <v>2708623.3800000004</v>
      </c>
      <c r="L54" s="9"/>
    </row>
    <row r="55" spans="1:11" ht="16.5" customHeight="1">
      <c r="A55" s="7" t="s">
        <v>60</v>
      </c>
      <c r="B55" s="8">
        <v>293218.2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293218.2</v>
      </c>
    </row>
    <row r="56" spans="1:11" ht="16.5" customHeight="1">
      <c r="A56" s="7" t="s">
        <v>61</v>
      </c>
      <c r="B56" s="8">
        <v>41696.93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41696.93</v>
      </c>
    </row>
    <row r="57" spans="1:11" ht="16.5" customHeight="1">
      <c r="A57" s="7" t="s">
        <v>4</v>
      </c>
      <c r="B57" s="6">
        <v>0</v>
      </c>
      <c r="C57" s="8">
        <v>300428.88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300428.88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407233.12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407233.12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222267.22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222267.22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303599.39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303599.39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339613.16</v>
      </c>
      <c r="H61" s="6">
        <v>0</v>
      </c>
      <c r="I61" s="6">
        <v>0</v>
      </c>
      <c r="J61" s="6">
        <v>0</v>
      </c>
      <c r="K61" s="5">
        <f t="shared" si="14"/>
        <v>339613.16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321087.39</v>
      </c>
      <c r="I62" s="6">
        <v>0</v>
      </c>
      <c r="J62" s="6">
        <v>0</v>
      </c>
      <c r="K62" s="5">
        <f t="shared" si="14"/>
        <v>321087.39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129151.85</v>
      </c>
      <c r="J64" s="6">
        <v>0</v>
      </c>
      <c r="K64" s="5">
        <f t="shared" si="14"/>
        <v>129151.85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248154.18</v>
      </c>
      <c r="J65" s="6">
        <v>0</v>
      </c>
      <c r="K65" s="5">
        <f t="shared" si="14"/>
        <v>248154.18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102173.06</v>
      </c>
      <c r="K66" s="5">
        <f t="shared" si="14"/>
        <v>102173.06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2021-12-09T18:23:15Z</dcterms:modified>
  <cp:category/>
  <cp:version/>
  <cp:contentType/>
  <cp:contentStatus/>
</cp:coreProperties>
</file>