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<sst xmlns="http://schemas.openxmlformats.org/spreadsheetml/2006/main" count="80" uniqueCount="79">
  <si>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</si>
  <si>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</si>
  <si>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</si>
  <si>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</si>
  <si>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</si>
  <si>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</si>
  <si>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</si>
  <si>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</si>
  <si>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</si>
  <si>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</si>
  <si>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</si>
  <si>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</si>
  <si>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</si>
  <si>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</si>
  <si>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</si>
  <si>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</si>
  <si>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</si>
  <si>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</si>
  <si>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</si>
  <si>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</si>
  <si>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</si>
  <si>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</si>
  <si>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</si>
  <si>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</si>
  <si>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</si>
  <si>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</si>
  <si>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</si>
  <si>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</si>
  <si>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</si>
  <si>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</si>
  <si>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</si>
  <si>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</si>
  <si>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</si>
  <si>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</si>
  <si>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</si>
  <si>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</si>
  <si>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</si>
  <si>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</si>
  <si>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</si>
  <si>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</si>
  <si>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</si>
  <si>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</si>
  <si>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</si>
  <si>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</si>
  <si>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</si>
  <si>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</si>
  <si>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</si>
  <si>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</si>
  <si>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</si>
  <si>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</si>
  <si>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</si>
  <si>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</si>
  <si>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</si>
  <si>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</si>
  <si>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</si>
  <si>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</si>
  <si>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</si>
  <si>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</si>
  <si>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</si>
  <si>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</si>
  <si>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</si>
  <si>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</si>
  <si>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</si>
  <si>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</si>
  <si>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</si>
  <si>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</si>
  <si>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</si>
  <si>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</si>
  <si>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</si>
  <si>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</si>
  <si>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</si>
  <si>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</si>
  <si>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</si>
  <si>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</si>
  <si>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</si>
  <si>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31/12/21 - VENCIMENTO 07/01/22</t>
  </si>
  <si>
    <t>4.8. Remuneração SMGO</t>
  </si>
  <si>
    <t>4. Remuneração Bruta do Operador (4.1 + 4.2 + 4.3 + 4.4 + 4.5 + 4.6 + 4.7 + 4.8)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</si>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</sst>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25194</v>
      </c>
      <c r="C7" s="10">
        <f>C8+C11</f>
        <v>36600</v>
      </c>
      <c r="D7" s="10">
        <f aca="true" t="shared" si="0" ref="D7:K7">D8+D11</f>
        <v>109987</v>
      </c>
      <c r="E7" s="10">
        <f t="shared" si="0"/>
        <v>94243</v>
      </c>
      <c r="F7" s="10">
        <f t="shared" si="0"/>
        <v>103175</v>
      </c>
      <c r="G7" s="10">
        <f t="shared" si="0"/>
        <v>43274</v>
      </c>
      <c r="H7" s="10">
        <f t="shared" si="0"/>
        <v>25773</v>
      </c>
      <c r="I7" s="10">
        <f t="shared" si="0"/>
        <v>43151</v>
      </c>
      <c r="J7" s="10">
        <f t="shared" si="0"/>
        <v>28834</v>
      </c>
      <c r="K7" s="10">
        <f t="shared" si="0"/>
        <v>81913</v>
      </c>
      <c r="L7" s="10">
        <f>SUM(B7:K7)</f>
        <v>592144</v>
      </c>
      <c r="M7" s="11"/>
    </row>
    <row r="8" spans="1:13" ht="17.25" customHeight="1">
      <c r="A8" s="12" t="s">
        <v>18</v>
      </c>
      <c r="B8" s="13">
        <f>B9+B10</f>
        <v>2919</v>
      </c>
      <c r="C8" s="13">
        <f aca="true" t="shared" si="1" ref="C8:K8">C9+C10</f>
        <v>3930</v>
      </c>
      <c r="D8" s="13">
        <f t="shared" si="1"/>
        <v>12042</v>
      </c>
      <c r="E8" s="13">
        <f t="shared" si="1"/>
        <v>9259</v>
      </c>
      <c r="F8" s="13">
        <f t="shared" si="1"/>
        <v>9722</v>
      </c>
      <c r="G8" s="13">
        <f t="shared" si="1"/>
        <v>4624</v>
      </c>
      <c r="H8" s="13">
        <f t="shared" si="1"/>
        <v>2417</v>
      </c>
      <c r="I8" s="13">
        <f t="shared" si="1"/>
        <v>3035</v>
      </c>
      <c r="J8" s="13">
        <f t="shared" si="1"/>
        <v>2215</v>
      </c>
      <c r="K8" s="13">
        <f t="shared" si="1"/>
        <v>6983</v>
      </c>
      <c r="L8" s="13">
        <f>SUM(B8:K8)</f>
        <v>57146</v>
      </c>
      <c r="M8"/>
    </row>
    <row r="9" spans="1:13" ht="17.25" customHeight="1">
      <c r="A9" s="14" t="s">
        <v>19</v>
      </c>
      <c r="B9" s="15">
        <v>2916</v>
      </c>
      <c r="C9" s="15">
        <v>3930</v>
      </c>
      <c r="D9" s="15">
        <v>12042</v>
      </c>
      <c r="E9" s="15">
        <v>9259</v>
      </c>
      <c r="F9" s="15">
        <v>9722</v>
      </c>
      <c r="G9" s="15">
        <v>4624</v>
      </c>
      <c r="H9" s="15">
        <v>2409</v>
      </c>
      <c r="I9" s="15">
        <v>3035</v>
      </c>
      <c r="J9" s="15">
        <v>2215</v>
      </c>
      <c r="K9" s="15">
        <v>6983</v>
      </c>
      <c r="L9" s="13">
        <f>SUM(B9:K9)</f>
        <v>57135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22275</v>
      </c>
      <c r="C11" s="15">
        <v>32670</v>
      </c>
      <c r="D11" s="15">
        <v>97945</v>
      </c>
      <c r="E11" s="15">
        <v>84984</v>
      </c>
      <c r="F11" s="15">
        <v>93453</v>
      </c>
      <c r="G11" s="15">
        <v>38650</v>
      </c>
      <c r="H11" s="15">
        <v>23356</v>
      </c>
      <c r="I11" s="15">
        <v>40116</v>
      </c>
      <c r="J11" s="15">
        <v>26619</v>
      </c>
      <c r="K11" s="15">
        <v>74930</v>
      </c>
      <c r="L11" s="13">
        <f>SUM(B11:K11)</f>
        <v>534998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1.888450105360041</v>
      </c>
      <c r="C15" s="22">
        <v>2.050923307170214</v>
      </c>
      <c r="D15" s="22">
        <v>1.899515148296706</v>
      </c>
      <c r="E15" s="22">
        <v>1.818481433210085</v>
      </c>
      <c r="F15" s="22">
        <v>2.095597495354922</v>
      </c>
      <c r="G15" s="22">
        <v>2.250188387855533</v>
      </c>
      <c r="H15" s="22">
        <v>2.050133866359534</v>
      </c>
      <c r="I15" s="22">
        <v>2.038114054343019</v>
      </c>
      <c r="J15" s="22">
        <v>2.78955509855172</v>
      </c>
      <c r="K15" s="22">
        <v>1.823701911668777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77</v>
      </c>
      <c r="B17" s="25">
        <f aca="true" t="shared" si="2" ref="B17:K17">B18+B19+B20+B21+B22+B23+B24+B25</f>
        <v>284316.5</v>
      </c>
      <c r="C17" s="25">
        <f t="shared" si="2"/>
        <v>241841.13</v>
      </c>
      <c r="D17" s="25">
        <f t="shared" si="2"/>
        <v>808753.6100000001</v>
      </c>
      <c r="E17" s="25">
        <f t="shared" si="2"/>
        <v>664841.54</v>
      </c>
      <c r="F17" s="25">
        <f t="shared" si="2"/>
        <v>750942.83</v>
      </c>
      <c r="G17" s="25">
        <f t="shared" si="2"/>
        <v>375046.18999999994</v>
      </c>
      <c r="H17" s="25">
        <f t="shared" si="2"/>
        <v>225961.28</v>
      </c>
      <c r="I17" s="25">
        <f t="shared" si="2"/>
        <v>299752.51</v>
      </c>
      <c r="J17" s="25">
        <f t="shared" si="2"/>
        <v>301834.38</v>
      </c>
      <c r="K17" s="25">
        <f t="shared" si="2"/>
        <v>454795.75999999995</v>
      </c>
      <c r="L17" s="25">
        <f>L18+L19+L20+L21+L22+L23+L24</f>
        <v>4401833.94</v>
      </c>
      <c r="M17"/>
    </row>
    <row r="18" spans="1:13" ht="17.25" customHeight="1">
      <c r="A18" s="26" t="s">
        <v>24</v>
      </c>
      <c r="B18" s="33">
        <f aca="true" t="shared" si="3" ref="B18:K18">ROUND(B13*B7,2)</f>
        <v>148692.47</v>
      </c>
      <c r="C18" s="33">
        <f t="shared" si="3"/>
        <v>113935.8</v>
      </c>
      <c r="D18" s="33">
        <f t="shared" si="3"/>
        <v>407512.83</v>
      </c>
      <c r="E18" s="33">
        <f t="shared" si="3"/>
        <v>353693.98</v>
      </c>
      <c r="F18" s="33">
        <f t="shared" si="3"/>
        <v>342128.3</v>
      </c>
      <c r="G18" s="33">
        <f t="shared" si="3"/>
        <v>157785.66</v>
      </c>
      <c r="H18" s="33">
        <f t="shared" si="3"/>
        <v>103517.25</v>
      </c>
      <c r="I18" s="33">
        <f t="shared" si="3"/>
        <v>143697.15</v>
      </c>
      <c r="J18" s="33">
        <f t="shared" si="3"/>
        <v>103410.26</v>
      </c>
      <c r="K18" s="33">
        <f t="shared" si="3"/>
        <v>239890.41</v>
      </c>
      <c r="L18" s="33">
        <f aca="true" t="shared" si="4" ref="L18:L25">SUM(B18:K18)</f>
        <v>2114264.11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132105.84</v>
      </c>
      <c r="C19" s="33">
        <f t="shared" si="5"/>
        <v>119737.79</v>
      </c>
      <c r="D19" s="33">
        <f t="shared" si="5"/>
        <v>366563.96</v>
      </c>
      <c r="E19" s="33">
        <f t="shared" si="5"/>
        <v>289491.96</v>
      </c>
      <c r="F19" s="33">
        <f t="shared" si="5"/>
        <v>374834.91</v>
      </c>
      <c r="G19" s="33">
        <f t="shared" si="5"/>
        <v>197261.8</v>
      </c>
      <c r="H19" s="33">
        <f t="shared" si="5"/>
        <v>108706.97</v>
      </c>
      <c r="I19" s="33">
        <f t="shared" si="5"/>
        <v>149174.03</v>
      </c>
      <c r="J19" s="33">
        <f t="shared" si="5"/>
        <v>185058.36</v>
      </c>
      <c r="K19" s="33">
        <f t="shared" si="5"/>
        <v>197598.19</v>
      </c>
      <c r="L19" s="33">
        <f t="shared" si="4"/>
        <v>2120533.81</v>
      </c>
      <c r="M19"/>
    </row>
    <row r="20" spans="1:13" ht="17.25" customHeight="1">
      <c r="A20" s="27" t="s">
        <v>26</v>
      </c>
      <c r="B20" s="33">
        <v>1773.07</v>
      </c>
      <c r="C20" s="33">
        <v>6482.76</v>
      </c>
      <c r="D20" s="33">
        <v>30847.77</v>
      </c>
      <c r="E20" s="33">
        <v>18030.76</v>
      </c>
      <c r="F20" s="33">
        <v>31573.12</v>
      </c>
      <c r="G20" s="33">
        <v>19467.31</v>
      </c>
      <c r="H20" s="33">
        <v>12075.48</v>
      </c>
      <c r="I20" s="33">
        <v>5115.32</v>
      </c>
      <c r="J20" s="33">
        <v>10253.78</v>
      </c>
      <c r="K20" s="33">
        <v>13979.36</v>
      </c>
      <c r="L20" s="33">
        <f t="shared" si="4"/>
        <v>149598.72999999998</v>
      </c>
      <c r="M20"/>
    </row>
    <row r="21" spans="1:13" ht="17.25" customHeight="1">
      <c r="A21" s="27" t="s">
        <v>27</v>
      </c>
      <c r="B21" s="33">
        <v>1341.33</v>
      </c>
      <c r="C21" s="29">
        <v>1341.33</v>
      </c>
      <c r="D21" s="29">
        <v>2682.66</v>
      </c>
      <c r="E21" s="29">
        <v>2682.66</v>
      </c>
      <c r="F21" s="33">
        <v>1341.33</v>
      </c>
      <c r="G21" s="29">
        <v>0</v>
      </c>
      <c r="H21" s="33">
        <v>1341.33</v>
      </c>
      <c r="I21" s="29">
        <v>1341.33</v>
      </c>
      <c r="J21" s="29">
        <v>2682.66</v>
      </c>
      <c r="K21" s="29">
        <v>2682.66</v>
      </c>
      <c r="L21" s="33">
        <f t="shared" si="4"/>
        <v>17437.29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3" ht="17.25" customHeight="1">
      <c r="A25" s="27" t="s">
        <v>76</v>
      </c>
      <c r="B25" s="33">
        <v>403.79</v>
      </c>
      <c r="C25" s="33">
        <v>343.45</v>
      </c>
      <c r="D25" s="33">
        <v>1146.39</v>
      </c>
      <c r="E25" s="33">
        <v>942.18</v>
      </c>
      <c r="F25" s="33">
        <v>1065.17</v>
      </c>
      <c r="G25" s="33">
        <v>531.42</v>
      </c>
      <c r="H25" s="33">
        <v>320.25</v>
      </c>
      <c r="I25" s="33">
        <v>424.68</v>
      </c>
      <c r="J25" s="33">
        <v>429.32</v>
      </c>
      <c r="K25" s="33">
        <v>645.14</v>
      </c>
      <c r="L25" s="33">
        <f t="shared" si="4"/>
        <v>6251.79</v>
      </c>
      <c r="M25"/>
    </row>
    <row r="26" spans="1:12" ht="12" customHeight="1">
      <c r="A26" s="31"/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/>
      <c r="L26" s="32"/>
    </row>
    <row r="27" spans="1:12" ht="12" customHeight="1">
      <c r="A27" s="27"/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/>
      <c r="L27" s="18"/>
    </row>
    <row r="28" spans="1:13" ht="18.75" customHeight="1">
      <c r="A28" s="19" t="s">
        <v>29</v>
      </c>
      <c r="B28" s="33">
        <f aca="true" t="shared" si="6" ref="B28:K28">+B29+B34+B47</f>
        <v>-35071.17</v>
      </c>
      <c r="C28" s="33">
        <f t="shared" si="6"/>
        <v>-19201.82</v>
      </c>
      <c r="D28" s="33">
        <f t="shared" si="6"/>
        <v>-59359.46000000001</v>
      </c>
      <c r="E28" s="33">
        <f t="shared" si="6"/>
        <v>-50539.369999999995</v>
      </c>
      <c r="F28" s="33">
        <f t="shared" si="6"/>
        <v>-48699.810000000005</v>
      </c>
      <c r="G28" s="33">
        <f t="shared" si="6"/>
        <v>-23300.649999999998</v>
      </c>
      <c r="H28" s="33">
        <f t="shared" si="6"/>
        <v>-20218.480000000003</v>
      </c>
      <c r="I28" s="33">
        <f t="shared" si="6"/>
        <v>-15715.46</v>
      </c>
      <c r="J28" s="33">
        <f t="shared" si="6"/>
        <v>-12133.27</v>
      </c>
      <c r="K28" s="33">
        <f t="shared" si="6"/>
        <v>-34312.56</v>
      </c>
      <c r="L28" s="33">
        <f aca="true" t="shared" si="7" ref="L28:L35">SUM(B28:K28)</f>
        <v>-318552.05000000005</v>
      </c>
      <c r="M28"/>
    </row>
    <row r="29" spans="1:13" ht="18.75" customHeight="1">
      <c r="A29" s="27" t="s">
        <v>30</v>
      </c>
      <c r="B29" s="33">
        <f>B30+B31+B32+B33</f>
        <v>-12830.4</v>
      </c>
      <c r="C29" s="33">
        <f aca="true" t="shared" si="8" ref="C29:K29">C30+C31+C32+C33</f>
        <v>-17292</v>
      </c>
      <c r="D29" s="33">
        <f t="shared" si="8"/>
        <v>-52984.8</v>
      </c>
      <c r="E29" s="33">
        <f t="shared" si="8"/>
        <v>-40739.6</v>
      </c>
      <c r="F29" s="33">
        <f t="shared" si="8"/>
        <v>-42776.8</v>
      </c>
      <c r="G29" s="33">
        <f t="shared" si="8"/>
        <v>-20345.6</v>
      </c>
      <c r="H29" s="33">
        <f t="shared" si="8"/>
        <v>-10599.6</v>
      </c>
      <c r="I29" s="33">
        <f t="shared" si="8"/>
        <v>-13354</v>
      </c>
      <c r="J29" s="33">
        <f t="shared" si="8"/>
        <v>-9746</v>
      </c>
      <c r="K29" s="33">
        <f t="shared" si="8"/>
        <v>-30725.2</v>
      </c>
      <c r="L29" s="33">
        <f t="shared" si="7"/>
        <v>-251394.00000000006</v>
      </c>
      <c r="M29"/>
    </row>
    <row r="30" spans="1:13" s="36" customFormat="1" ht="18.75" customHeight="1">
      <c r="A30" s="34" t="s">
        <v>58</v>
      </c>
      <c r="B30" s="33">
        <f>-ROUND((B9)*$E$3,2)</f>
        <v>-12830.4</v>
      </c>
      <c r="C30" s="33">
        <f aca="true" t="shared" si="9" ref="C30:K30">-ROUND((C9)*$E$3,2)</f>
        <v>-17292</v>
      </c>
      <c r="D30" s="33">
        <f t="shared" si="9"/>
        <v>-52984.8</v>
      </c>
      <c r="E30" s="33">
        <f t="shared" si="9"/>
        <v>-40739.6</v>
      </c>
      <c r="F30" s="33">
        <f t="shared" si="9"/>
        <v>-42776.8</v>
      </c>
      <c r="G30" s="33">
        <f t="shared" si="9"/>
        <v>-20345.6</v>
      </c>
      <c r="H30" s="33">
        <f t="shared" si="9"/>
        <v>-10599.6</v>
      </c>
      <c r="I30" s="33">
        <f t="shared" si="9"/>
        <v>-13354</v>
      </c>
      <c r="J30" s="33">
        <f t="shared" si="9"/>
        <v>-9746</v>
      </c>
      <c r="K30" s="33">
        <f t="shared" si="9"/>
        <v>-30725.2</v>
      </c>
      <c r="L30" s="33">
        <f t="shared" si="7"/>
        <v>-251394.00000000006</v>
      </c>
      <c r="M30" s="35"/>
    </row>
    <row r="31" spans="1:13" ht="18.75" customHeight="1">
      <c r="A31" s="37" t="s">
        <v>31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8">
        <f t="shared" si="7"/>
        <v>0</v>
      </c>
      <c r="M31"/>
    </row>
    <row r="32" spans="1:13" ht="18.75" customHeight="1">
      <c r="A32" s="37" t="s">
        <v>32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ht="18.75" customHeight="1">
      <c r="A33" s="37" t="s">
        <v>33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s="36" customFormat="1" ht="18.75" customHeight="1">
      <c r="A34" s="27" t="s">
        <v>34</v>
      </c>
      <c r="B34" s="38">
        <f>SUM(B35:B46)</f>
        <v>-22240.769999999997</v>
      </c>
      <c r="C34" s="38">
        <f aca="true" t="shared" si="10" ref="C34:K34">SUM(C35:C46)</f>
        <v>-1909.82</v>
      </c>
      <c r="D34" s="38">
        <f t="shared" si="10"/>
        <v>-6374.66</v>
      </c>
      <c r="E34" s="38">
        <f t="shared" si="10"/>
        <v>-9799.77</v>
      </c>
      <c r="F34" s="38">
        <f t="shared" si="10"/>
        <v>-5923.01</v>
      </c>
      <c r="G34" s="38">
        <f t="shared" si="10"/>
        <v>-2955.05</v>
      </c>
      <c r="H34" s="38">
        <f t="shared" si="10"/>
        <v>-9618.880000000001</v>
      </c>
      <c r="I34" s="38">
        <f t="shared" si="10"/>
        <v>-2361.46</v>
      </c>
      <c r="J34" s="38">
        <f t="shared" si="10"/>
        <v>-2387.27</v>
      </c>
      <c r="K34" s="38">
        <f t="shared" si="10"/>
        <v>-3587.36</v>
      </c>
      <c r="L34" s="33">
        <f t="shared" si="7"/>
        <v>-67158.05</v>
      </c>
      <c r="M34"/>
    </row>
    <row r="35" spans="1:13" ht="18.75" customHeight="1">
      <c r="A35" s="37" t="s">
        <v>35</v>
      </c>
      <c r="B35" s="38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3">
        <f t="shared" si="7"/>
        <v>0</v>
      </c>
      <c r="M35"/>
    </row>
    <row r="36" spans="1:13" ht="18.75" customHeight="1">
      <c r="A36" s="37" t="s">
        <v>36</v>
      </c>
      <c r="B36" s="33">
        <v>-19995.44</v>
      </c>
      <c r="C36" s="17">
        <v>0</v>
      </c>
      <c r="D36" s="17">
        <v>0</v>
      </c>
      <c r="E36" s="33">
        <v>-4560.68</v>
      </c>
      <c r="F36" s="28">
        <v>0</v>
      </c>
      <c r="G36" s="28">
        <v>0</v>
      </c>
      <c r="H36" s="33">
        <v>-7838.1</v>
      </c>
      <c r="I36" s="17">
        <v>0</v>
      </c>
      <c r="J36" s="28">
        <v>0</v>
      </c>
      <c r="K36" s="17">
        <v>0</v>
      </c>
      <c r="L36" s="33">
        <f>SUM(B36:K36)</f>
        <v>-32394.22</v>
      </c>
      <c r="M36"/>
    </row>
    <row r="37" spans="1:13" ht="18.75" customHeight="1">
      <c r="A37" s="37" t="s">
        <v>37</v>
      </c>
      <c r="B37" s="33">
        <v>0</v>
      </c>
      <c r="C37" s="17">
        <v>0</v>
      </c>
      <c r="D37" s="17">
        <v>0</v>
      </c>
      <c r="E37" s="17">
        <v>0</v>
      </c>
      <c r="F37" s="28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3">
        <f>SUM(B37:K37)</f>
        <v>0</v>
      </c>
      <c r="M37"/>
    </row>
    <row r="38" spans="1:13" ht="18.75" customHeight="1">
      <c r="A38" s="37" t="s">
        <v>38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aca="true" t="shared" si="11" ref="L38:L47">SUM(B38:K38)</f>
        <v>0</v>
      </c>
      <c r="M38"/>
    </row>
    <row r="39" spans="1:13" ht="18.75" customHeight="1">
      <c r="A39" s="37" t="s">
        <v>39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2" ht="18.75" customHeight="1">
      <c r="A43" s="37" t="s">
        <v>43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44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45</v>
      </c>
      <c r="B45" s="33">
        <v>-2245.33</v>
      </c>
      <c r="C45" s="33">
        <v>-1909.82</v>
      </c>
      <c r="D45" s="33">
        <v>-6374.66</v>
      </c>
      <c r="E45" s="33">
        <v>-5239.09</v>
      </c>
      <c r="F45" s="33">
        <v>-5923.01</v>
      </c>
      <c r="G45" s="33">
        <v>-2955.05</v>
      </c>
      <c r="H45" s="33">
        <v>-1780.78</v>
      </c>
      <c r="I45" s="33">
        <v>-2361.46</v>
      </c>
      <c r="J45" s="33">
        <v>-2387.27</v>
      </c>
      <c r="K45" s="33">
        <v>-3587.36</v>
      </c>
      <c r="L45" s="33">
        <f t="shared" si="11"/>
        <v>-34763.829999999994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IF(B17+B28+B41+B50&lt;0,0,B17+B28+B50)</f>
        <v>249245.33000000002</v>
      </c>
      <c r="C49" s="41">
        <f aca="true" t="shared" si="12" ref="C49:K49">IF(C17+C28+C41+C50&lt;0,0,C17+C28+C50)</f>
        <v>222639.31</v>
      </c>
      <c r="D49" s="41">
        <f t="shared" si="12"/>
        <v>749394.1500000001</v>
      </c>
      <c r="E49" s="41">
        <f t="shared" si="12"/>
        <v>614302.17</v>
      </c>
      <c r="F49" s="41">
        <f t="shared" si="12"/>
        <v>702243.0199999999</v>
      </c>
      <c r="G49" s="41">
        <f t="shared" si="12"/>
        <v>351745.5399999999</v>
      </c>
      <c r="H49" s="41">
        <f t="shared" si="12"/>
        <v>205742.8</v>
      </c>
      <c r="I49" s="41">
        <f t="shared" si="12"/>
        <v>284037.05</v>
      </c>
      <c r="J49" s="41">
        <f t="shared" si="12"/>
        <v>289701.11</v>
      </c>
      <c r="K49" s="41">
        <f t="shared" si="12"/>
        <v>420483.19999999995</v>
      </c>
      <c r="L49" s="42">
        <f>SUM(B49:K49)</f>
        <v>4089533.6799999997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IF(B17+B28+B41+B50&gt;0,0,B17+B28+B50)</f>
        <v>0</v>
      </c>
      <c r="C51" s="33">
        <f aca="true" t="shared" si="13" ref="C51:K51">IF(C17+C28+C41+C50&gt;0,0,C17+C28+C50)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249245.33</v>
      </c>
      <c r="C55" s="41">
        <f aca="true" t="shared" si="14" ref="C55:J55">SUM(C56:C67)</f>
        <v>222639.31</v>
      </c>
      <c r="D55" s="41">
        <f t="shared" si="14"/>
        <v>749394.16</v>
      </c>
      <c r="E55" s="41">
        <f t="shared" si="14"/>
        <v>614302.17</v>
      </c>
      <c r="F55" s="41">
        <f t="shared" si="14"/>
        <v>702243.02</v>
      </c>
      <c r="G55" s="41">
        <f t="shared" si="14"/>
        <v>351745.54</v>
      </c>
      <c r="H55" s="41">
        <f t="shared" si="14"/>
        <v>205742.81</v>
      </c>
      <c r="I55" s="41">
        <f>SUM(I56:I70)</f>
        <v>284037.05</v>
      </c>
      <c r="J55" s="41">
        <f t="shared" si="14"/>
        <v>289701.11</v>
      </c>
      <c r="K55" s="41">
        <f>SUM(K56:K69)</f>
        <v>420483.20999999996</v>
      </c>
      <c r="L55" s="46">
        <f>SUM(B55:K55)</f>
        <v>4089533.71</v>
      </c>
      <c r="M55" s="40"/>
    </row>
    <row r="56" spans="1:13" ht="18.75" customHeight="1">
      <c r="A56" s="47" t="s">
        <v>51</v>
      </c>
      <c r="B56" s="48">
        <v>249245.33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249245.33</v>
      </c>
      <c r="M56" s="40"/>
    </row>
    <row r="57" spans="1:12" ht="18.75" customHeight="1">
      <c r="A57" s="47" t="s">
        <v>61</v>
      </c>
      <c r="B57" s="17">
        <v>0</v>
      </c>
      <c r="C57" s="48">
        <v>194564.49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194564.49</v>
      </c>
    </row>
    <row r="58" spans="1:12" ht="18.75" customHeight="1">
      <c r="A58" s="47" t="s">
        <v>62</v>
      </c>
      <c r="B58" s="17">
        <v>0</v>
      </c>
      <c r="C58" s="48">
        <v>28074.82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28074.82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749394.16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749394.16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614302.17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614302.17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702243.02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702243.02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351745.54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351745.54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205742.81</v>
      </c>
      <c r="I63" s="17">
        <v>0</v>
      </c>
      <c r="J63" s="17">
        <v>0</v>
      </c>
      <c r="K63" s="17">
        <v>0</v>
      </c>
      <c r="L63" s="46">
        <f t="shared" si="15"/>
        <v>205742.81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289701.11</v>
      </c>
      <c r="K65" s="17">
        <v>0</v>
      </c>
      <c r="L65" s="46">
        <f t="shared" si="15"/>
        <v>289701.11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224832.37</v>
      </c>
      <c r="L66" s="46">
        <f t="shared" si="15"/>
        <v>224832.37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195650.84</v>
      </c>
      <c r="L67" s="46">
        <f t="shared" si="15"/>
        <v>195650.84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284037.05</v>
      </c>
      <c r="J70" s="53">
        <v>0</v>
      </c>
      <c r="K70" s="53">
        <v>0</v>
      </c>
      <c r="L70" s="51">
        <f>SUM(B70:K70)</f>
        <v>284037.05</v>
      </c>
    </row>
    <row r="71" spans="1:12" ht="18" customHeight="1">
      <c r="A71" s="6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2022-01-10T11:21:21Z</dcterms:modified>
  <cp:category/>
  <cp:version/>
  <cp:contentType/>
  <cp:contentStatus/>
</cp:coreProperties>
</file>