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<sst xmlns="http://schemas.openxmlformats.org/spreadsheetml/2006/main" count="80" uniqueCount="79">
  <si>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</si>
  <si>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</si>
  <si>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</si>
  <si>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</si>
  <si>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</si>
  <si>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</si>
  <si>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</si>
  <si>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</si>
  <si>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</si>
  <si>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</si>
  <si>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</si>
  <si>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</si>
  <si>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</si>
  <si>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</si>
  <si>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</si>
  <si>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</si>
  <si>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</si>
  <si>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</si>
  <si>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</si>
  <si>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</si>
  <si>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</si>
  <si>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</si>
  <si>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</si>
  <si>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</si>
  <si>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</si>
  <si>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</si>
  <si>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</si>
  <si>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</si>
  <si>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</si>
  <si>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</si>
  <si>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</si>
  <si>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</si>
  <si>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</si>
  <si>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</si>
  <si>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</si>
  <si>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</si>
  <si>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</si>
  <si>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</si>
  <si>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</si>
  <si>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</si>
  <si>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</si>
  <si>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</si>
  <si>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</si>
  <si>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</si>
  <si>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</si>
  <si>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</si>
  <si>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</si>
  <si>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</si>
  <si>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</si>
  <si>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</si>
  <si>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</si>
  <si>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</si>
  <si>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</si>
  <si>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</si>
  <si>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</si>
  <si>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</si>
  <si>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</si>
  <si>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</si>
  <si>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</si>
  <si>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</si>
  <si>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</si>
  <si>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</si>
  <si>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</si>
  <si>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</si>
  <si>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</si>
  <si>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</si>
  <si>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</si>
  <si>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</si>
  <si>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</si>
  <si>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</si>
  <si>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</si>
  <si>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</si>
  <si>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</si>
  <si>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</si>
  <si>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</si>
  <si>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</si>
  <si>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29/12/21 - VENCIMENTO 06/01/22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</si>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</sst>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57103</v>
      </c>
      <c r="C7" s="10">
        <f>C8+C11</f>
        <v>74039</v>
      </c>
      <c r="D7" s="10">
        <f aca="true" t="shared" si="0" ref="D7:K7">D8+D11</f>
        <v>212572</v>
      </c>
      <c r="E7" s="10">
        <f t="shared" si="0"/>
        <v>180050</v>
      </c>
      <c r="F7" s="10">
        <f t="shared" si="0"/>
        <v>182696</v>
      </c>
      <c r="G7" s="10">
        <f t="shared" si="0"/>
        <v>91158</v>
      </c>
      <c r="H7" s="10">
        <f t="shared" si="0"/>
        <v>51933</v>
      </c>
      <c r="I7" s="10">
        <f t="shared" si="0"/>
        <v>84865</v>
      </c>
      <c r="J7" s="10">
        <f t="shared" si="0"/>
        <v>70946</v>
      </c>
      <c r="K7" s="10">
        <f t="shared" si="0"/>
        <v>147876</v>
      </c>
      <c r="L7" s="10">
        <f>SUM(B7:K7)</f>
        <v>1153238</v>
      </c>
      <c r="M7" s="11"/>
    </row>
    <row r="8" spans="1:13" ht="17.25" customHeight="1">
      <c r="A8" s="12" t="s">
        <v>18</v>
      </c>
      <c r="B8" s="13">
        <f>B9+B10</f>
        <v>5006</v>
      </c>
      <c r="C8" s="13">
        <f aca="true" t="shared" si="1" ref="C8:K8">C9+C10</f>
        <v>5878</v>
      </c>
      <c r="D8" s="13">
        <f t="shared" si="1"/>
        <v>17760</v>
      </c>
      <c r="E8" s="13">
        <f t="shared" si="1"/>
        <v>13801</v>
      </c>
      <c r="F8" s="13">
        <f t="shared" si="1"/>
        <v>12742</v>
      </c>
      <c r="G8" s="13">
        <f t="shared" si="1"/>
        <v>7995</v>
      </c>
      <c r="H8" s="13">
        <f t="shared" si="1"/>
        <v>4111</v>
      </c>
      <c r="I8" s="13">
        <f t="shared" si="1"/>
        <v>4565</v>
      </c>
      <c r="J8" s="13">
        <f t="shared" si="1"/>
        <v>4917</v>
      </c>
      <c r="K8" s="13">
        <f t="shared" si="1"/>
        <v>10511</v>
      </c>
      <c r="L8" s="13">
        <f>SUM(B8:K8)</f>
        <v>87286</v>
      </c>
      <c r="M8"/>
    </row>
    <row r="9" spans="1:13" ht="17.25" customHeight="1">
      <c r="A9" s="14" t="s">
        <v>19</v>
      </c>
      <c r="B9" s="15">
        <v>5004</v>
      </c>
      <c r="C9" s="15">
        <v>5878</v>
      </c>
      <c r="D9" s="15">
        <v>17760</v>
      </c>
      <c r="E9" s="15">
        <v>13801</v>
      </c>
      <c r="F9" s="15">
        <v>12742</v>
      </c>
      <c r="G9" s="15">
        <v>7995</v>
      </c>
      <c r="H9" s="15">
        <v>4099</v>
      </c>
      <c r="I9" s="15">
        <v>4565</v>
      </c>
      <c r="J9" s="15">
        <v>4917</v>
      </c>
      <c r="K9" s="15">
        <v>10511</v>
      </c>
      <c r="L9" s="13">
        <f>SUM(B9:K9)</f>
        <v>87272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12</v>
      </c>
      <c r="I10" s="15">
        <v>0</v>
      </c>
      <c r="J10" s="15">
        <v>0</v>
      </c>
      <c r="K10" s="15">
        <v>0</v>
      </c>
      <c r="L10" s="13">
        <f>SUM(B10:K10)</f>
        <v>14</v>
      </c>
      <c r="M10"/>
    </row>
    <row r="11" spans="1:13" ht="17.25" customHeight="1">
      <c r="A11" s="12" t="s">
        <v>21</v>
      </c>
      <c r="B11" s="15">
        <v>52097</v>
      </c>
      <c r="C11" s="15">
        <v>68161</v>
      </c>
      <c r="D11" s="15">
        <v>194812</v>
      </c>
      <c r="E11" s="15">
        <v>166249</v>
      </c>
      <c r="F11" s="15">
        <v>169954</v>
      </c>
      <c r="G11" s="15">
        <v>83163</v>
      </c>
      <c r="H11" s="15">
        <v>47822</v>
      </c>
      <c r="I11" s="15">
        <v>80300</v>
      </c>
      <c r="J11" s="15">
        <v>66029</v>
      </c>
      <c r="K11" s="15">
        <v>137365</v>
      </c>
      <c r="L11" s="13">
        <f>SUM(B11:K11)</f>
        <v>1065952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1.361035040305265</v>
      </c>
      <c r="C15" s="22">
        <v>1.536298146860491</v>
      </c>
      <c r="D15" s="22">
        <v>1.433404403065092</v>
      </c>
      <c r="E15" s="22">
        <v>1.375671565623317</v>
      </c>
      <c r="F15" s="22">
        <v>1.646903318101762</v>
      </c>
      <c r="G15" s="22">
        <v>1.659598754787067</v>
      </c>
      <c r="H15" s="22">
        <v>1.520664476687488</v>
      </c>
      <c r="I15" s="22">
        <v>1.510031210111392</v>
      </c>
      <c r="J15" s="22">
        <v>1.934603650738286</v>
      </c>
      <c r="K15" s="22">
        <v>1.40699388353475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461784.82999999996</v>
      </c>
      <c r="C17" s="25">
        <f aca="true" t="shared" si="2" ref="C17:K17">C18+C19+C20+C21+C22+C23+C24</f>
        <v>362042.33999999997</v>
      </c>
      <c r="D17" s="25">
        <f t="shared" si="2"/>
        <v>1162358.17</v>
      </c>
      <c r="E17" s="25">
        <f t="shared" si="2"/>
        <v>951821.74</v>
      </c>
      <c r="F17" s="25">
        <f t="shared" si="2"/>
        <v>1030710.9399999998</v>
      </c>
      <c r="G17" s="25">
        <f t="shared" si="2"/>
        <v>570884.96</v>
      </c>
      <c r="H17" s="25">
        <f t="shared" si="2"/>
        <v>330560.62</v>
      </c>
      <c r="I17" s="25">
        <f t="shared" si="2"/>
        <v>433120.13</v>
      </c>
      <c r="J17" s="25">
        <f t="shared" si="2"/>
        <v>504839.24</v>
      </c>
      <c r="K17" s="25">
        <f t="shared" si="2"/>
        <v>625839.01</v>
      </c>
      <c r="L17" s="25">
        <f>L18+L19+L20+L21+L22+L23+L24</f>
        <v>6433961.9799999995</v>
      </c>
      <c r="M17"/>
    </row>
    <row r="18" spans="1:13" ht="17.25" customHeight="1">
      <c r="A18" s="26" t="s">
        <v>24</v>
      </c>
      <c r="B18" s="33">
        <f aca="true" t="shared" si="3" ref="B18:K18">ROUND(B13*B7,2)</f>
        <v>337016.2</v>
      </c>
      <c r="C18" s="33">
        <f t="shared" si="3"/>
        <v>230483.41</v>
      </c>
      <c r="D18" s="33">
        <f t="shared" si="3"/>
        <v>787600.52</v>
      </c>
      <c r="E18" s="33">
        <f t="shared" si="3"/>
        <v>675727.65</v>
      </c>
      <c r="F18" s="33">
        <f t="shared" si="3"/>
        <v>605819.94</v>
      </c>
      <c r="G18" s="33">
        <f t="shared" si="3"/>
        <v>332380.3</v>
      </c>
      <c r="H18" s="33">
        <f t="shared" si="3"/>
        <v>208588.89</v>
      </c>
      <c r="I18" s="33">
        <f t="shared" si="3"/>
        <v>282608.94</v>
      </c>
      <c r="J18" s="33">
        <f t="shared" si="3"/>
        <v>254440.73</v>
      </c>
      <c r="K18" s="33">
        <f t="shared" si="3"/>
        <v>433069.65</v>
      </c>
      <c r="L18" s="33">
        <f aca="true" t="shared" si="4" ref="L18:L24">SUM(B18:K18)</f>
        <v>4147736.2299999995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121674.66</v>
      </c>
      <c r="C19" s="33">
        <f t="shared" si="5"/>
        <v>123607.83</v>
      </c>
      <c r="D19" s="33">
        <f t="shared" si="5"/>
        <v>341349.53</v>
      </c>
      <c r="E19" s="33">
        <f t="shared" si="5"/>
        <v>253851.66</v>
      </c>
      <c r="F19" s="33">
        <f t="shared" si="5"/>
        <v>391906.93</v>
      </c>
      <c r="G19" s="33">
        <f t="shared" si="5"/>
        <v>219237.63</v>
      </c>
      <c r="H19" s="33">
        <f t="shared" si="5"/>
        <v>108604.83</v>
      </c>
      <c r="I19" s="33">
        <f t="shared" si="5"/>
        <v>144139.38</v>
      </c>
      <c r="J19" s="33">
        <f t="shared" si="5"/>
        <v>237801.24</v>
      </c>
      <c r="K19" s="33">
        <f t="shared" si="5"/>
        <v>176256.7</v>
      </c>
      <c r="L19" s="33">
        <f t="shared" si="4"/>
        <v>2118430.39</v>
      </c>
      <c r="M19"/>
    </row>
    <row r="20" spans="1:13" ht="17.25" customHeight="1">
      <c r="A20" s="27" t="s">
        <v>26</v>
      </c>
      <c r="B20" s="33">
        <v>1752.74</v>
      </c>
      <c r="C20" s="33">
        <v>6609.87</v>
      </c>
      <c r="D20" s="33">
        <v>30725.66</v>
      </c>
      <c r="E20" s="33">
        <v>19559.97</v>
      </c>
      <c r="F20" s="33">
        <v>31642.84</v>
      </c>
      <c r="G20" s="33">
        <v>19267.03</v>
      </c>
      <c r="H20" s="33">
        <v>12025.67</v>
      </c>
      <c r="I20" s="33">
        <v>5030.58</v>
      </c>
      <c r="J20" s="33">
        <v>9914.81</v>
      </c>
      <c r="K20" s="33">
        <v>13830.2</v>
      </c>
      <c r="L20" s="33">
        <f t="shared" si="4"/>
        <v>150359.37000000002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-44108.55</v>
      </c>
      <c r="C27" s="33">
        <f t="shared" si="6"/>
        <v>-27503.65</v>
      </c>
      <c r="D27" s="33">
        <f t="shared" si="6"/>
        <v>-83425.19</v>
      </c>
      <c r="E27" s="33">
        <f t="shared" si="6"/>
        <v>-69603.03</v>
      </c>
      <c r="F27" s="33">
        <f t="shared" si="6"/>
        <v>-60742.72</v>
      </c>
      <c r="G27" s="33">
        <f t="shared" si="6"/>
        <v>-37770.97</v>
      </c>
      <c r="H27" s="33">
        <f t="shared" si="6"/>
        <v>-27376.42</v>
      </c>
      <c r="I27" s="33">
        <f t="shared" si="6"/>
        <v>-33885.939999999995</v>
      </c>
      <c r="J27" s="33">
        <f t="shared" si="6"/>
        <v>-23931.42</v>
      </c>
      <c r="K27" s="33">
        <f t="shared" si="6"/>
        <v>-49095.37</v>
      </c>
      <c r="L27" s="33">
        <f aca="true" t="shared" si="7" ref="L27:L34">SUM(B27:K27)</f>
        <v>-457443.25999999995</v>
      </c>
      <c r="M27"/>
    </row>
    <row r="28" spans="1:13" ht="18.75" customHeight="1">
      <c r="A28" s="27" t="s">
        <v>30</v>
      </c>
      <c r="B28" s="33">
        <f>B29+B30+B31+B32</f>
        <v>-22017.6</v>
      </c>
      <c r="C28" s="33">
        <f aca="true" t="shared" si="8" ref="C28:K28">C29+C30+C31+C32</f>
        <v>-25863.2</v>
      </c>
      <c r="D28" s="33">
        <f t="shared" si="8"/>
        <v>-78144</v>
      </c>
      <c r="E28" s="33">
        <f t="shared" si="8"/>
        <v>-60724.4</v>
      </c>
      <c r="F28" s="33">
        <f t="shared" si="8"/>
        <v>-56064.8</v>
      </c>
      <c r="G28" s="33">
        <f t="shared" si="8"/>
        <v>-35178</v>
      </c>
      <c r="H28" s="33">
        <f t="shared" si="8"/>
        <v>-18035.6</v>
      </c>
      <c r="I28" s="33">
        <f t="shared" si="8"/>
        <v>-31917.399999999998</v>
      </c>
      <c r="J28" s="33">
        <f t="shared" si="8"/>
        <v>-21634.8</v>
      </c>
      <c r="K28" s="33">
        <f t="shared" si="8"/>
        <v>-46248.4</v>
      </c>
      <c r="L28" s="33">
        <f t="shared" si="7"/>
        <v>-395828.2</v>
      </c>
      <c r="M28"/>
    </row>
    <row r="29" spans="1:13" s="36" customFormat="1" ht="18.75" customHeight="1">
      <c r="A29" s="34" t="s">
        <v>58</v>
      </c>
      <c r="B29" s="33">
        <f>-ROUND((B9)*$E$3,2)</f>
        <v>-22017.6</v>
      </c>
      <c r="C29" s="33">
        <f aca="true" t="shared" si="9" ref="C29:K29">-ROUND((C9)*$E$3,2)</f>
        <v>-25863.2</v>
      </c>
      <c r="D29" s="33">
        <f t="shared" si="9"/>
        <v>-78144</v>
      </c>
      <c r="E29" s="33">
        <f t="shared" si="9"/>
        <v>-60724.4</v>
      </c>
      <c r="F29" s="33">
        <f t="shared" si="9"/>
        <v>-56064.8</v>
      </c>
      <c r="G29" s="33">
        <f t="shared" si="9"/>
        <v>-35178</v>
      </c>
      <c r="H29" s="33">
        <f t="shared" si="9"/>
        <v>-18035.6</v>
      </c>
      <c r="I29" s="33">
        <f t="shared" si="9"/>
        <v>-20086</v>
      </c>
      <c r="J29" s="33">
        <f t="shared" si="9"/>
        <v>-21634.8</v>
      </c>
      <c r="K29" s="33">
        <f t="shared" si="9"/>
        <v>-46248.4</v>
      </c>
      <c r="L29" s="33">
        <f t="shared" si="7"/>
        <v>-383996.8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-11820.14</v>
      </c>
      <c r="J32" s="17">
        <v>0</v>
      </c>
      <c r="K32" s="17">
        <v>0</v>
      </c>
      <c r="L32" s="33">
        <f t="shared" si="7"/>
        <v>-11820.14</v>
      </c>
      <c r="M32"/>
    </row>
    <row r="33" spans="1:13" s="36" customFormat="1" ht="18.75" customHeight="1">
      <c r="A33" s="27" t="s">
        <v>34</v>
      </c>
      <c r="B33" s="38">
        <f>SUM(B34:B46)</f>
        <v>-22090.95</v>
      </c>
      <c r="C33" s="38">
        <f aca="true" t="shared" si="10" ref="C33:K33">SUM(C34:C46)</f>
        <v>-1640.45</v>
      </c>
      <c r="D33" s="38">
        <f t="shared" si="10"/>
        <v>-5281.1900000000005</v>
      </c>
      <c r="E33" s="38">
        <f t="shared" si="10"/>
        <v>-8878.630000000001</v>
      </c>
      <c r="F33" s="38">
        <f t="shared" si="10"/>
        <v>-4677.92</v>
      </c>
      <c r="G33" s="38">
        <f t="shared" si="10"/>
        <v>-2592.9700000000003</v>
      </c>
      <c r="H33" s="38">
        <f t="shared" si="10"/>
        <v>-9340.82</v>
      </c>
      <c r="I33" s="38">
        <f t="shared" si="10"/>
        <v>-1968.54</v>
      </c>
      <c r="J33" s="38">
        <f t="shared" si="10"/>
        <v>-2296.62</v>
      </c>
      <c r="K33" s="38">
        <f t="shared" si="10"/>
        <v>-2846.97</v>
      </c>
      <c r="L33" s="33">
        <f t="shared" si="7"/>
        <v>-61615.060000000005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-2555.03</v>
      </c>
      <c r="C44" s="33">
        <v>-2000.15</v>
      </c>
      <c r="D44" s="33">
        <v>-6439.18</v>
      </c>
      <c r="E44" s="33">
        <v>-5264.9</v>
      </c>
      <c r="F44" s="33">
        <v>-5703.64</v>
      </c>
      <c r="G44" s="33">
        <v>-3161.52</v>
      </c>
      <c r="H44" s="33">
        <v>-1832.39</v>
      </c>
      <c r="I44" s="33">
        <v>-2400.18</v>
      </c>
      <c r="J44" s="33">
        <v>-2800.2</v>
      </c>
      <c r="K44" s="33">
        <v>-3471.22</v>
      </c>
      <c r="L44" s="33">
        <f t="shared" si="11"/>
        <v>-35628.41</v>
      </c>
    </row>
    <row r="45" spans="1:12" ht="18.75" customHeight="1">
      <c r="A45" s="37" t="s">
        <v>77</v>
      </c>
      <c r="B45" s="33">
        <v>459.48</v>
      </c>
      <c r="C45" s="33">
        <v>359.7</v>
      </c>
      <c r="D45" s="33">
        <v>1157.99</v>
      </c>
      <c r="E45" s="33">
        <v>946.82</v>
      </c>
      <c r="F45" s="33">
        <v>1025.72</v>
      </c>
      <c r="G45" s="33">
        <v>568.55</v>
      </c>
      <c r="H45" s="33">
        <v>329.53</v>
      </c>
      <c r="I45" s="33">
        <v>431.64</v>
      </c>
      <c r="J45" s="33">
        <v>503.58</v>
      </c>
      <c r="K45" s="33">
        <v>624.25</v>
      </c>
      <c r="L45" s="33">
        <f t="shared" si="11"/>
        <v>6407.26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417676.27999999997</v>
      </c>
      <c r="C49" s="41">
        <f aca="true" t="shared" si="12" ref="C49:K49">IF(C17+C27+C40+C50&lt;0,0,C17+C27+C50)</f>
        <v>334538.68999999994</v>
      </c>
      <c r="D49" s="41">
        <f t="shared" si="12"/>
        <v>1078932.98</v>
      </c>
      <c r="E49" s="41">
        <f t="shared" si="12"/>
        <v>882218.71</v>
      </c>
      <c r="F49" s="41">
        <f t="shared" si="12"/>
        <v>969968.2199999999</v>
      </c>
      <c r="G49" s="41">
        <f t="shared" si="12"/>
        <v>533113.99</v>
      </c>
      <c r="H49" s="41">
        <f t="shared" si="12"/>
        <v>303184.2</v>
      </c>
      <c r="I49" s="41">
        <f t="shared" si="12"/>
        <v>399234.19</v>
      </c>
      <c r="J49" s="41">
        <f t="shared" si="12"/>
        <v>480907.82</v>
      </c>
      <c r="K49" s="41">
        <f t="shared" si="12"/>
        <v>576743.64</v>
      </c>
      <c r="L49" s="42">
        <f>SUM(B49:K49)</f>
        <v>5976518.720000001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417676.27</v>
      </c>
      <c r="C55" s="41">
        <f aca="true" t="shared" si="14" ref="C55:J55">SUM(C56:C67)</f>
        <v>334538.68</v>
      </c>
      <c r="D55" s="41">
        <f t="shared" si="14"/>
        <v>1078932.98</v>
      </c>
      <c r="E55" s="41">
        <f t="shared" si="14"/>
        <v>882218.71</v>
      </c>
      <c r="F55" s="41">
        <f t="shared" si="14"/>
        <v>969968.21</v>
      </c>
      <c r="G55" s="41">
        <f t="shared" si="14"/>
        <v>533113.99</v>
      </c>
      <c r="H55" s="41">
        <f t="shared" si="14"/>
        <v>303184.21</v>
      </c>
      <c r="I55" s="41">
        <f>SUM(I56:I70)</f>
        <v>399234.19</v>
      </c>
      <c r="J55" s="41">
        <f t="shared" si="14"/>
        <v>480907.82</v>
      </c>
      <c r="K55" s="41">
        <f>SUM(K56:K69)</f>
        <v>576743.65</v>
      </c>
      <c r="L55" s="46">
        <f>SUM(B55:K55)</f>
        <v>5976518.710000001</v>
      </c>
      <c r="M55" s="40"/>
    </row>
    <row r="56" spans="1:13" ht="18.75" customHeight="1">
      <c r="A56" s="47" t="s">
        <v>51</v>
      </c>
      <c r="B56" s="48">
        <v>417676.27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417676.27</v>
      </c>
      <c r="M56" s="40"/>
    </row>
    <row r="57" spans="1:12" ht="18.75" customHeight="1">
      <c r="A57" s="47" t="s">
        <v>61</v>
      </c>
      <c r="B57" s="17">
        <v>0</v>
      </c>
      <c r="C57" s="48">
        <v>292252.99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292252.99</v>
      </c>
    </row>
    <row r="58" spans="1:12" ht="18.75" customHeight="1">
      <c r="A58" s="47" t="s">
        <v>62</v>
      </c>
      <c r="B58" s="17">
        <v>0</v>
      </c>
      <c r="C58" s="48">
        <v>42285.69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42285.69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1078932.98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1078932.98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882218.71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882218.71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969968.21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969968.21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533113.99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533113.99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303184.21</v>
      </c>
      <c r="I63" s="17">
        <v>0</v>
      </c>
      <c r="J63" s="17">
        <v>0</v>
      </c>
      <c r="K63" s="17">
        <v>0</v>
      </c>
      <c r="L63" s="46">
        <f t="shared" si="15"/>
        <v>303184.21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480907.82</v>
      </c>
      <c r="K65" s="17">
        <v>0</v>
      </c>
      <c r="L65" s="46">
        <f t="shared" si="15"/>
        <v>480907.82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324187.61</v>
      </c>
      <c r="L66" s="46">
        <f t="shared" si="15"/>
        <v>324187.61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252556.04</v>
      </c>
      <c r="L67" s="46">
        <f t="shared" si="15"/>
        <v>252556.04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399234.19</v>
      </c>
      <c r="J70" s="53">
        <v>0</v>
      </c>
      <c r="K70" s="53">
        <v>0</v>
      </c>
      <c r="L70" s="51">
        <f>SUM(B70:K70)</f>
        <v>399234.19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2022-01-05T17:08:01Z</dcterms:modified>
  <cp:category/>
  <cp:version/>
  <cp:contentType/>
  <cp:contentStatus/>
</cp:coreProperties>
</file>