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'detalhamento'!$A$1:$L$69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<sst xmlns="http://schemas.openxmlformats.org/spreadsheetml/2006/main" count="80" uniqueCount="79">
  <si>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</si>
  <si>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</si>
  <si>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</si>
  <si>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</si>
  <si>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</si>
  <si>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</si>
  <si>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</si>
  <si>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</si>
  <si>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</si>
  <si>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</si>
  <si>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</si>
  <si>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</si>
  <si>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</si>
  <si>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</si>
  <si>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</si>
  <si>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</si>
  <si>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</si>
  <si>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</si>
  <si>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</si>
  <si>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</si>
  <si>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</si>
  <si>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</si>
  <si>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</si>
  <si>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</si>
  <si>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</si>
  <si>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</si>
  <si>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</si>
  <si>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</si>
  <si>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</si>
  <si>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</si>
  <si>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</si>
  <si>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</si>
  <si>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</si>
  <si>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</si>
  <si>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</si>
  <si>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</si>
  <si>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</si>
  <si>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</si>
  <si>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</si>
  <si>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</si>
  <si>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</si>
  <si>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</si>
  <si>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</si>
  <si>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</si>
  <si>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</si>
  <si>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</si>
  <si>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</si>
  <si>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</si>
  <si>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</si>
  <si>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</si>
  <si>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</si>
  <si>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</si>
  <si>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</si>
  <si>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</si>
  <si>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</si>
  <si>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</si>
  <si>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</si>
  <si>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</si>
  <si>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</si>
  <si>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</si>
  <si>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</si>
  <si>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</si>
  <si>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</si>
  <si>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</si>
  <si>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</si>
  <si>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</si>
  <si>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</si>
  <si>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</si>
  <si>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</si>
  <si>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</si>
  <si>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</si>
  <si>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</si>
  <si>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</si>
  <si>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</si>
  <si>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</si>
  <si>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</si>
  <si>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28/12/21 - VENCIMENTO 05/01/22</t>
  </si>
  <si>
    <t>5.2.12. Amortização dos Investimentos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</si>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</sst>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55035</v>
      </c>
      <c r="C7" s="10">
        <f>C8+C11</f>
        <v>72149</v>
      </c>
      <c r="D7" s="10">
        <f aca="true" t="shared" si="0" ref="D7:K7">D8+D11</f>
        <v>208999</v>
      </c>
      <c r="E7" s="10">
        <f t="shared" si="0"/>
        <v>170022</v>
      </c>
      <c r="F7" s="10">
        <f t="shared" si="0"/>
        <v>174627</v>
      </c>
      <c r="G7" s="10">
        <f t="shared" si="0"/>
        <v>90277</v>
      </c>
      <c r="H7" s="10">
        <f t="shared" si="0"/>
        <v>51644</v>
      </c>
      <c r="I7" s="10">
        <f t="shared" si="0"/>
        <v>83790</v>
      </c>
      <c r="J7" s="10">
        <f t="shared" si="0"/>
        <v>70495</v>
      </c>
      <c r="K7" s="10">
        <f t="shared" si="0"/>
        <v>147643</v>
      </c>
      <c r="L7" s="10">
        <f>SUM(B7:K7)</f>
        <v>1124681</v>
      </c>
      <c r="M7" s="11"/>
    </row>
    <row r="8" spans="1:13" ht="17.25" customHeight="1">
      <c r="A8" s="12" t="s">
        <v>18</v>
      </c>
      <c r="B8" s="13">
        <f>B9+B10</f>
        <v>4940</v>
      </c>
      <c r="C8" s="13">
        <f aca="true" t="shared" si="1" ref="C8:K8">C9+C10</f>
        <v>5755</v>
      </c>
      <c r="D8" s="13">
        <f t="shared" si="1"/>
        <v>17572</v>
      </c>
      <c r="E8" s="13">
        <f t="shared" si="1"/>
        <v>12709</v>
      </c>
      <c r="F8" s="13">
        <f t="shared" si="1"/>
        <v>12418</v>
      </c>
      <c r="G8" s="13">
        <f t="shared" si="1"/>
        <v>7825</v>
      </c>
      <c r="H8" s="13">
        <f t="shared" si="1"/>
        <v>4105</v>
      </c>
      <c r="I8" s="13">
        <f t="shared" si="1"/>
        <v>4596</v>
      </c>
      <c r="J8" s="13">
        <f t="shared" si="1"/>
        <v>4944</v>
      </c>
      <c r="K8" s="13">
        <f t="shared" si="1"/>
        <v>10412</v>
      </c>
      <c r="L8" s="13">
        <f>SUM(B8:K8)</f>
        <v>85276</v>
      </c>
      <c r="M8"/>
    </row>
    <row r="9" spans="1:13" ht="17.25" customHeight="1">
      <c r="A9" s="14" t="s">
        <v>19</v>
      </c>
      <c r="B9" s="15">
        <v>4938</v>
      </c>
      <c r="C9" s="15">
        <v>5755</v>
      </c>
      <c r="D9" s="15">
        <v>17572</v>
      </c>
      <c r="E9" s="15">
        <v>12709</v>
      </c>
      <c r="F9" s="15">
        <v>12418</v>
      </c>
      <c r="G9" s="15">
        <v>7825</v>
      </c>
      <c r="H9" s="15">
        <v>4098</v>
      </c>
      <c r="I9" s="15">
        <v>4596</v>
      </c>
      <c r="J9" s="15">
        <v>4944</v>
      </c>
      <c r="K9" s="15">
        <v>10412</v>
      </c>
      <c r="L9" s="13">
        <f>SUM(B9:K9)</f>
        <v>85267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7</v>
      </c>
      <c r="I10" s="15">
        <v>0</v>
      </c>
      <c r="J10" s="15">
        <v>0</v>
      </c>
      <c r="K10" s="15">
        <v>0</v>
      </c>
      <c r="L10" s="13">
        <f>SUM(B10:K10)</f>
        <v>9</v>
      </c>
      <c r="M10"/>
    </row>
    <row r="11" spans="1:13" ht="17.25" customHeight="1">
      <c r="A11" s="12" t="s">
        <v>21</v>
      </c>
      <c r="B11" s="15">
        <v>50095</v>
      </c>
      <c r="C11" s="15">
        <v>66394</v>
      </c>
      <c r="D11" s="15">
        <v>191427</v>
      </c>
      <c r="E11" s="15">
        <v>157313</v>
      </c>
      <c r="F11" s="15">
        <v>162209</v>
      </c>
      <c r="G11" s="15">
        <v>82452</v>
      </c>
      <c r="H11" s="15">
        <v>47539</v>
      </c>
      <c r="I11" s="15">
        <v>79194</v>
      </c>
      <c r="J11" s="15">
        <v>65551</v>
      </c>
      <c r="K11" s="15">
        <v>137231</v>
      </c>
      <c r="L11" s="13">
        <f>SUM(B11:K11)</f>
        <v>1039405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5.9019</v>
      </c>
      <c r="C13" s="20">
        <v>3.113</v>
      </c>
      <c r="D13" s="20">
        <v>3.7051</v>
      </c>
      <c r="E13" s="20">
        <v>3.753</v>
      </c>
      <c r="F13" s="20">
        <v>3.316</v>
      </c>
      <c r="G13" s="20">
        <v>3.6462</v>
      </c>
      <c r="H13" s="20">
        <v>4.0165</v>
      </c>
      <c r="I13" s="20">
        <v>3.3301</v>
      </c>
      <c r="J13" s="20">
        <v>3.5864</v>
      </c>
      <c r="K13" s="20">
        <v>2.9286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1.395764826160018</v>
      </c>
      <c r="C15" s="22">
        <v>1.558519442665137</v>
      </c>
      <c r="D15" s="22">
        <v>1.437379893574413</v>
      </c>
      <c r="E15" s="22">
        <v>1.442565398112694</v>
      </c>
      <c r="F15" s="22">
        <v>1.70408578745946</v>
      </c>
      <c r="G15" s="22">
        <v>1.672556251282008</v>
      </c>
      <c r="H15" s="22">
        <v>1.527345726982173</v>
      </c>
      <c r="I15" s="22">
        <v>1.524857076008943</v>
      </c>
      <c r="J15" s="22">
        <v>1.960144786260972</v>
      </c>
      <c r="K15" s="22">
        <v>1.407170646344647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456301.23</v>
      </c>
      <c r="C17" s="25">
        <f aca="true" t="shared" si="2" ref="C17:K17">C18+C19+C20+C21+C22+C23+C24</f>
        <v>357824.83999999997</v>
      </c>
      <c r="D17" s="25">
        <f t="shared" si="2"/>
        <v>1146761.2599999998</v>
      </c>
      <c r="E17" s="25">
        <f t="shared" si="2"/>
        <v>942728.84</v>
      </c>
      <c r="F17" s="25">
        <f t="shared" si="2"/>
        <v>1019533.08</v>
      </c>
      <c r="G17" s="25">
        <f t="shared" si="2"/>
        <v>570183.22</v>
      </c>
      <c r="H17" s="25">
        <f t="shared" si="2"/>
        <v>330172.81999999995</v>
      </c>
      <c r="I17" s="25">
        <f t="shared" si="2"/>
        <v>431893.65</v>
      </c>
      <c r="J17" s="25">
        <f t="shared" si="2"/>
        <v>508209.85</v>
      </c>
      <c r="K17" s="25">
        <f t="shared" si="2"/>
        <v>625040.0999999999</v>
      </c>
      <c r="L17" s="25">
        <f>L18+L19+L20+L21+L22+L23+L24</f>
        <v>6388648.89</v>
      </c>
      <c r="M17"/>
    </row>
    <row r="18" spans="1:13" ht="17.25" customHeight="1">
      <c r="A18" s="26" t="s">
        <v>24</v>
      </c>
      <c r="B18" s="33">
        <f aca="true" t="shared" si="3" ref="B18:K18">ROUND(B13*B7,2)</f>
        <v>324811.07</v>
      </c>
      <c r="C18" s="33">
        <f t="shared" si="3"/>
        <v>224599.84</v>
      </c>
      <c r="D18" s="33">
        <f t="shared" si="3"/>
        <v>774362.19</v>
      </c>
      <c r="E18" s="33">
        <f t="shared" si="3"/>
        <v>638092.57</v>
      </c>
      <c r="F18" s="33">
        <f t="shared" si="3"/>
        <v>579063.13</v>
      </c>
      <c r="G18" s="33">
        <f t="shared" si="3"/>
        <v>329168</v>
      </c>
      <c r="H18" s="33">
        <f t="shared" si="3"/>
        <v>207428.13</v>
      </c>
      <c r="I18" s="33">
        <f t="shared" si="3"/>
        <v>279029.08</v>
      </c>
      <c r="J18" s="33">
        <f t="shared" si="3"/>
        <v>252823.27</v>
      </c>
      <c r="K18" s="33">
        <f t="shared" si="3"/>
        <v>432387.29</v>
      </c>
      <c r="L18" s="33">
        <f aca="true" t="shared" si="4" ref="L18:L24">SUM(B18:K18)</f>
        <v>4041764.57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128548.8</v>
      </c>
      <c r="C19" s="33">
        <f t="shared" si="5"/>
        <v>125443.38</v>
      </c>
      <c r="D19" s="33">
        <f t="shared" si="5"/>
        <v>338690.45</v>
      </c>
      <c r="E19" s="33">
        <f t="shared" si="5"/>
        <v>282397.69</v>
      </c>
      <c r="F19" s="33">
        <f t="shared" si="5"/>
        <v>407710.12</v>
      </c>
      <c r="G19" s="33">
        <f t="shared" si="5"/>
        <v>221384</v>
      </c>
      <c r="H19" s="33">
        <f t="shared" si="5"/>
        <v>109386.34</v>
      </c>
      <c r="I19" s="33">
        <f t="shared" si="5"/>
        <v>146450.39</v>
      </c>
      <c r="J19" s="33">
        <f t="shared" si="5"/>
        <v>242746.94</v>
      </c>
      <c r="K19" s="33">
        <f t="shared" si="5"/>
        <v>176055.41</v>
      </c>
      <c r="L19" s="33">
        <f t="shared" si="4"/>
        <v>2178813.52</v>
      </c>
      <c r="M19"/>
    </row>
    <row r="20" spans="1:13" ht="17.25" customHeight="1">
      <c r="A20" s="27" t="s">
        <v>26</v>
      </c>
      <c r="B20" s="33">
        <v>1600.13</v>
      </c>
      <c r="C20" s="33">
        <v>6440.39</v>
      </c>
      <c r="D20" s="33">
        <v>31026.16</v>
      </c>
      <c r="E20" s="33">
        <v>19556.12</v>
      </c>
      <c r="F20" s="33">
        <v>31418.6</v>
      </c>
      <c r="G20" s="33">
        <v>19631.22</v>
      </c>
      <c r="H20" s="33">
        <v>12017.12</v>
      </c>
      <c r="I20" s="33">
        <v>5072.95</v>
      </c>
      <c r="J20" s="33">
        <v>9957.18</v>
      </c>
      <c r="K20" s="33">
        <v>13914.94</v>
      </c>
      <c r="L20" s="33">
        <f t="shared" si="4"/>
        <v>150634.81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+B28+B33+B47</f>
        <v>-43807.56</v>
      </c>
      <c r="C27" s="33">
        <f t="shared" si="6"/>
        <v>-26951.86</v>
      </c>
      <c r="D27" s="33">
        <f t="shared" si="6"/>
        <v>-82555.65000000001</v>
      </c>
      <c r="E27" s="33">
        <f t="shared" si="6"/>
        <v>-64787.649999999994</v>
      </c>
      <c r="F27" s="33">
        <f t="shared" si="6"/>
        <v>-59295.95</v>
      </c>
      <c r="G27" s="33">
        <f t="shared" si="6"/>
        <v>-37033.56</v>
      </c>
      <c r="H27" s="33">
        <f t="shared" si="6"/>
        <v>-27372.02</v>
      </c>
      <c r="I27" s="33">
        <f t="shared" si="6"/>
        <v>-36117.200000000004</v>
      </c>
      <c r="J27" s="33">
        <f t="shared" si="6"/>
        <v>-24071.39</v>
      </c>
      <c r="K27" s="33">
        <f t="shared" si="6"/>
        <v>-48670.36</v>
      </c>
      <c r="L27" s="33">
        <f aca="true" t="shared" si="7" ref="L27:L34">SUM(B27:K27)</f>
        <v>-450663.2</v>
      </c>
      <c r="M27"/>
    </row>
    <row r="28" spans="1:13" ht="18.75" customHeight="1">
      <c r="A28" s="27" t="s">
        <v>30</v>
      </c>
      <c r="B28" s="33">
        <f>B29+B30+B31+B32</f>
        <v>-21727.2</v>
      </c>
      <c r="C28" s="33">
        <f aca="true" t="shared" si="8" ref="C28:K28">C29+C30+C31+C32</f>
        <v>-25322</v>
      </c>
      <c r="D28" s="33">
        <f t="shared" si="8"/>
        <v>-77316.8</v>
      </c>
      <c r="E28" s="33">
        <f t="shared" si="8"/>
        <v>-55919.6</v>
      </c>
      <c r="F28" s="33">
        <f t="shared" si="8"/>
        <v>-54639.2</v>
      </c>
      <c r="G28" s="33">
        <f t="shared" si="8"/>
        <v>-34430</v>
      </c>
      <c r="H28" s="33">
        <f t="shared" si="8"/>
        <v>-18031.2</v>
      </c>
      <c r="I28" s="33">
        <f t="shared" si="8"/>
        <v>-34148.66</v>
      </c>
      <c r="J28" s="33">
        <f t="shared" si="8"/>
        <v>-21753.6</v>
      </c>
      <c r="K28" s="33">
        <f t="shared" si="8"/>
        <v>-45812.8</v>
      </c>
      <c r="L28" s="33">
        <f t="shared" si="7"/>
        <v>-389101.06</v>
      </c>
      <c r="M28"/>
    </row>
    <row r="29" spans="1:13" s="36" customFormat="1" ht="18.75" customHeight="1">
      <c r="A29" s="34" t="s">
        <v>58</v>
      </c>
      <c r="B29" s="33">
        <f>-ROUND((B9)*$E$3,2)</f>
        <v>-21727.2</v>
      </c>
      <c r="C29" s="33">
        <f aca="true" t="shared" si="9" ref="C29:K29">-ROUND((C9)*$E$3,2)</f>
        <v>-25322</v>
      </c>
      <c r="D29" s="33">
        <f t="shared" si="9"/>
        <v>-77316.8</v>
      </c>
      <c r="E29" s="33">
        <f t="shared" si="9"/>
        <v>-55919.6</v>
      </c>
      <c r="F29" s="33">
        <f t="shared" si="9"/>
        <v>-54639.2</v>
      </c>
      <c r="G29" s="33">
        <f t="shared" si="9"/>
        <v>-34430</v>
      </c>
      <c r="H29" s="33">
        <f t="shared" si="9"/>
        <v>-18031.2</v>
      </c>
      <c r="I29" s="33">
        <f t="shared" si="9"/>
        <v>-20222.4</v>
      </c>
      <c r="J29" s="33">
        <f t="shared" si="9"/>
        <v>-21753.6</v>
      </c>
      <c r="K29" s="33">
        <f t="shared" si="9"/>
        <v>-45812.8</v>
      </c>
      <c r="L29" s="33">
        <f t="shared" si="7"/>
        <v>-375174.8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-5.63</v>
      </c>
      <c r="J31" s="17">
        <v>0</v>
      </c>
      <c r="K31" s="17">
        <v>0</v>
      </c>
      <c r="L31" s="33">
        <f t="shared" si="7"/>
        <v>-5.63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-13920.63</v>
      </c>
      <c r="J32" s="17">
        <v>0</v>
      </c>
      <c r="K32" s="17">
        <v>0</v>
      </c>
      <c r="L32" s="33">
        <f t="shared" si="7"/>
        <v>-13920.63</v>
      </c>
      <c r="M32"/>
    </row>
    <row r="33" spans="1:13" s="36" customFormat="1" ht="18.75" customHeight="1">
      <c r="A33" s="27" t="s">
        <v>34</v>
      </c>
      <c r="B33" s="38">
        <f>SUM(B34:B46)</f>
        <v>-22080.36</v>
      </c>
      <c r="C33" s="38">
        <f aca="true" t="shared" si="10" ref="C33:K33">SUM(C34:C46)</f>
        <v>-1629.8600000000001</v>
      </c>
      <c r="D33" s="38">
        <f t="shared" si="10"/>
        <v>-5238.85</v>
      </c>
      <c r="E33" s="38">
        <f t="shared" si="10"/>
        <v>-8868.05</v>
      </c>
      <c r="F33" s="38">
        <f t="shared" si="10"/>
        <v>-4656.75</v>
      </c>
      <c r="G33" s="38">
        <f t="shared" si="10"/>
        <v>-2603.56</v>
      </c>
      <c r="H33" s="38">
        <f t="shared" si="10"/>
        <v>-9340.82</v>
      </c>
      <c r="I33" s="38">
        <f t="shared" si="10"/>
        <v>-1968.54</v>
      </c>
      <c r="J33" s="38">
        <f t="shared" si="10"/>
        <v>-2317.79</v>
      </c>
      <c r="K33" s="38">
        <f t="shared" si="10"/>
        <v>-2857.56</v>
      </c>
      <c r="L33" s="33">
        <f t="shared" si="7"/>
        <v>-61562.13999999999</v>
      </c>
      <c r="M33"/>
    </row>
    <row r="34" spans="1:13" ht="18.75" customHeight="1">
      <c r="A34" s="37" t="s">
        <v>35</v>
      </c>
      <c r="B34" s="38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aca="true" t="shared" si="11" ref="L37:L47">SUM(B37:K37)</f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33">
        <v>-2542.12</v>
      </c>
      <c r="C44" s="33">
        <v>-1987.24</v>
      </c>
      <c r="D44" s="33">
        <v>-6387.56</v>
      </c>
      <c r="E44" s="33">
        <v>-5252</v>
      </c>
      <c r="F44" s="33">
        <v>-5677.83</v>
      </c>
      <c r="G44" s="33">
        <v>-3174.43</v>
      </c>
      <c r="H44" s="33">
        <v>-1832.39</v>
      </c>
      <c r="I44" s="33">
        <v>-2400.18</v>
      </c>
      <c r="J44" s="33">
        <v>-2826.01</v>
      </c>
      <c r="K44" s="33">
        <v>-3484.13</v>
      </c>
      <c r="L44" s="33">
        <f t="shared" si="11"/>
        <v>-35563.89</v>
      </c>
    </row>
    <row r="45" spans="1:12" ht="18.75" customHeight="1">
      <c r="A45" s="37" t="s">
        <v>77</v>
      </c>
      <c r="B45" s="33">
        <v>457.16</v>
      </c>
      <c r="C45" s="33">
        <v>357.38</v>
      </c>
      <c r="D45" s="33">
        <v>1148.71</v>
      </c>
      <c r="E45" s="33">
        <v>944.5</v>
      </c>
      <c r="F45" s="33">
        <v>1021.08</v>
      </c>
      <c r="G45" s="33">
        <v>570.87</v>
      </c>
      <c r="H45" s="33">
        <v>329.53</v>
      </c>
      <c r="I45" s="33">
        <v>431.64</v>
      </c>
      <c r="J45" s="33">
        <v>508.22</v>
      </c>
      <c r="K45" s="33">
        <v>626.57</v>
      </c>
      <c r="L45" s="33">
        <f t="shared" si="11"/>
        <v>6395.66</v>
      </c>
    </row>
    <row r="46" spans="1:13" ht="12" customHeight="1">
      <c r="A46" s="14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8"/>
      <c r="M46" s="39"/>
    </row>
    <row r="47" spans="1:13" ht="18.75" customHeight="1">
      <c r="A47" s="27" t="s">
        <v>46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30">
        <f t="shared" si="11"/>
        <v>0</v>
      </c>
      <c r="M47" s="39"/>
    </row>
    <row r="48" spans="1:13" ht="12" customHeight="1">
      <c r="A48" s="27"/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30">
        <f>SUM(B48:K48)</f>
        <v>0</v>
      </c>
      <c r="M48" s="40"/>
    </row>
    <row r="49" spans="1:13" ht="18.75" customHeight="1">
      <c r="A49" s="19" t="s">
        <v>47</v>
      </c>
      <c r="B49" s="41">
        <f>IF(B17+B27+B40+B50&lt;0,0,B17+B27+B50)</f>
        <v>412493.67</v>
      </c>
      <c r="C49" s="41">
        <f aca="true" t="shared" si="12" ref="C49:K49">IF(C17+C27+C40+C50&lt;0,0,C17+C27+C50)</f>
        <v>330872.98</v>
      </c>
      <c r="D49" s="41">
        <f t="shared" si="12"/>
        <v>1064205.6099999999</v>
      </c>
      <c r="E49" s="41">
        <f t="shared" si="12"/>
        <v>877941.19</v>
      </c>
      <c r="F49" s="41">
        <f t="shared" si="12"/>
        <v>960237.13</v>
      </c>
      <c r="G49" s="41">
        <f t="shared" si="12"/>
        <v>533149.6599999999</v>
      </c>
      <c r="H49" s="41">
        <f t="shared" si="12"/>
        <v>302800.79999999993</v>
      </c>
      <c r="I49" s="41">
        <f t="shared" si="12"/>
        <v>395776.45</v>
      </c>
      <c r="J49" s="41">
        <f t="shared" si="12"/>
        <v>484138.45999999996</v>
      </c>
      <c r="K49" s="41">
        <f t="shared" si="12"/>
        <v>576369.7399999999</v>
      </c>
      <c r="L49" s="42">
        <f>SUM(B49:K49)</f>
        <v>5937985.6899999995</v>
      </c>
      <c r="M49" s="55"/>
    </row>
    <row r="50" spans="1:12" ht="18.75" customHeight="1">
      <c r="A50" s="27" t="s">
        <v>48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7">
        <f>SUM(C50:K50)</f>
        <v>0</v>
      </c>
    </row>
    <row r="51" spans="1:13" ht="18.75" customHeight="1">
      <c r="A51" s="27" t="s">
        <v>49</v>
      </c>
      <c r="B51" s="33">
        <f>IF(B17+B27+B40+B50&gt;0,0,B17+B27+B50)</f>
        <v>0</v>
      </c>
      <c r="C51" s="33">
        <f aca="true" t="shared" si="13" ref="C51:K51">IF(C17+C27+C40+C50&gt;0,0,C17+C27+C50)</f>
        <v>0</v>
      </c>
      <c r="D51" s="33">
        <f t="shared" si="13"/>
        <v>0</v>
      </c>
      <c r="E51" s="33">
        <f t="shared" si="13"/>
        <v>0</v>
      </c>
      <c r="F51" s="33">
        <f t="shared" si="13"/>
        <v>0</v>
      </c>
      <c r="G51" s="33">
        <f t="shared" si="13"/>
        <v>0</v>
      </c>
      <c r="H51" s="33">
        <f t="shared" si="13"/>
        <v>0</v>
      </c>
      <c r="I51" s="33">
        <f t="shared" si="13"/>
        <v>0</v>
      </c>
      <c r="J51" s="33">
        <f t="shared" si="13"/>
        <v>0</v>
      </c>
      <c r="K51" s="33">
        <f t="shared" si="13"/>
        <v>0</v>
      </c>
      <c r="L51" s="17">
        <f>SUM(C51:K51)</f>
        <v>0</v>
      </c>
      <c r="M51"/>
    </row>
    <row r="52" spans="1:12" ht="12" customHeight="1">
      <c r="A52" s="19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2" ht="12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1:12" ht="12" customHeight="1">
      <c r="A54" s="9"/>
      <c r="B54" s="44">
        <v>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/>
      <c r="L54" s="44"/>
    </row>
    <row r="55" spans="1:13" ht="18.75" customHeight="1">
      <c r="A55" s="45" t="s">
        <v>50</v>
      </c>
      <c r="B55" s="41">
        <f>SUM(B56:B69)</f>
        <v>412493.66</v>
      </c>
      <c r="C55" s="41">
        <f aca="true" t="shared" si="14" ref="C55:J55">SUM(C56:C67)</f>
        <v>330872.97</v>
      </c>
      <c r="D55" s="41">
        <f t="shared" si="14"/>
        <v>1064205.62</v>
      </c>
      <c r="E55" s="41">
        <f t="shared" si="14"/>
        <v>877941.19</v>
      </c>
      <c r="F55" s="41">
        <f t="shared" si="14"/>
        <v>960237.13</v>
      </c>
      <c r="G55" s="41">
        <f t="shared" si="14"/>
        <v>533149.65</v>
      </c>
      <c r="H55" s="41">
        <f t="shared" si="14"/>
        <v>302800.79</v>
      </c>
      <c r="I55" s="41">
        <f>SUM(I56:I70)</f>
        <v>395776.45</v>
      </c>
      <c r="J55" s="41">
        <f t="shared" si="14"/>
        <v>484138.46</v>
      </c>
      <c r="K55" s="41">
        <f>SUM(K56:K69)</f>
        <v>576369.74</v>
      </c>
      <c r="L55" s="46">
        <f>SUM(B55:K55)</f>
        <v>5937985.66</v>
      </c>
      <c r="M55" s="40"/>
    </row>
    <row r="56" spans="1:13" ht="18.75" customHeight="1">
      <c r="A56" s="47" t="s">
        <v>51</v>
      </c>
      <c r="B56" s="48">
        <v>412493.66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aca="true" t="shared" si="15" ref="L56:L67">SUM(B56:K56)</f>
        <v>412493.66</v>
      </c>
      <c r="M56" s="40"/>
    </row>
    <row r="57" spans="1:12" ht="18.75" customHeight="1">
      <c r="A57" s="47" t="s">
        <v>61</v>
      </c>
      <c r="B57" s="17">
        <v>0</v>
      </c>
      <c r="C57" s="48">
        <v>289513.85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289513.85</v>
      </c>
    </row>
    <row r="58" spans="1:12" ht="18.75" customHeight="1">
      <c r="A58" s="47" t="s">
        <v>62</v>
      </c>
      <c r="B58" s="17">
        <v>0</v>
      </c>
      <c r="C58" s="48">
        <v>41359.12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41359.12</v>
      </c>
    </row>
    <row r="59" spans="1:12" ht="18.75" customHeight="1">
      <c r="A59" s="47" t="s">
        <v>52</v>
      </c>
      <c r="B59" s="17">
        <v>0</v>
      </c>
      <c r="C59" s="17">
        <v>0</v>
      </c>
      <c r="D59" s="48">
        <v>1064205.62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1064205.62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48">
        <v>877941.19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877941.19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48">
        <v>960237.13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960237.13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48">
        <v>533149.65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5"/>
        <v>533149.65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48">
        <v>302800.79</v>
      </c>
      <c r="I63" s="17">
        <v>0</v>
      </c>
      <c r="J63" s="17">
        <v>0</v>
      </c>
      <c r="K63" s="17">
        <v>0</v>
      </c>
      <c r="L63" s="46">
        <f t="shared" si="15"/>
        <v>302800.79</v>
      </c>
    </row>
    <row r="64" spans="1:12" ht="18.75" customHeight="1">
      <c r="A64" s="47" t="s">
        <v>57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5"/>
        <v>0</v>
      </c>
    </row>
    <row r="65" spans="1:12" ht="18.75" customHeight="1">
      <c r="A65" s="47" t="s">
        <v>59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48">
        <v>484138.46</v>
      </c>
      <c r="K65" s="17">
        <v>0</v>
      </c>
      <c r="L65" s="46">
        <f t="shared" si="15"/>
        <v>484138.46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343401.09</v>
      </c>
      <c r="L66" s="46">
        <f t="shared" si="15"/>
        <v>343401.09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232968.65</v>
      </c>
      <c r="L67" s="46">
        <f t="shared" si="15"/>
        <v>232968.65</v>
      </c>
    </row>
    <row r="68" spans="1:12" ht="18.75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47" t="s">
        <v>72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50" t="s">
        <v>78</v>
      </c>
      <c r="B70" s="53">
        <v>0</v>
      </c>
      <c r="C70" s="53"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1">
        <v>395776.45</v>
      </c>
      <c r="J70" s="53">
        <v>0</v>
      </c>
      <c r="K70" s="53">
        <v>0</v>
      </c>
      <c r="L70" s="51">
        <f>SUM(B70:K70)</f>
        <v>395776.45</v>
      </c>
    </row>
    <row r="71" spans="1:12" ht="18" customHeight="1">
      <c r="A71" s="52"/>
      <c r="B71"/>
      <c r="C71"/>
      <c r="D71"/>
      <c r="E71"/>
      <c r="F71"/>
      <c r="G71"/>
      <c r="H71"/>
      <c r="I71"/>
      <c r="J71"/>
      <c r="K71"/>
      <c r="L71"/>
    </row>
    <row r="72" spans="1:11" ht="18" customHeight="1">
      <c r="A72" s="52"/>
      <c r="I72"/>
      <c r="K72"/>
    </row>
    <row r="73" spans="1:11" ht="14.25">
      <c r="A73" s="54"/>
      <c r="J73"/>
      <c r="K73"/>
    </row>
    <row r="74" ht="14.25">
      <c r="K74"/>
    </row>
    <row r="75" ht="14.25">
      <c r="K75"/>
    </row>
    <row r="76" ht="14.25">
      <c r="K76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2022-01-04T17:55:53Z</dcterms:modified>
  <cp:category/>
  <cp:version/>
  <cp:contentType/>
  <cp:contentStatus/>
</cp:coreProperties>
</file>