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<sst xmlns="http://schemas.openxmlformats.org/spreadsheetml/2006/main" count="80" uniqueCount="79">
  <si>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</si>
  <si>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</si>
  <si>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</si>
  <si>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</si>
  <si>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</si>
  <si>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</si>
  <si>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</si>
  <si>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</si>
  <si>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</si>
  <si>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</si>
  <si>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</si>
  <si>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</si>
  <si>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</si>
  <si>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</si>
  <si>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</si>
  <si>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</si>
  <si>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</si>
  <si>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</si>
  <si>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</si>
  <si>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</si>
  <si>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</si>
  <si>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</si>
  <si>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</si>
  <si>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</si>
  <si>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</si>
  <si>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</si>
  <si>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</si>
  <si>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</si>
  <si>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</si>
  <si>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</si>
  <si>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</si>
  <si>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</si>
  <si>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</si>
  <si>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</si>
  <si>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</si>
  <si>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</si>
  <si>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</si>
  <si>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</si>
  <si>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</si>
  <si>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</si>
  <si>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</si>
  <si>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</si>
  <si>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</si>
  <si>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</si>
  <si>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</si>
  <si>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</si>
  <si>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</si>
  <si>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</si>
  <si>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</si>
  <si>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</si>
  <si>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</si>
  <si>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</si>
  <si>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</si>
  <si>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</si>
  <si>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</si>
  <si>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</si>
  <si>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</si>
  <si>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</si>
  <si>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</si>
  <si>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</si>
  <si>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</si>
  <si>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</si>
  <si>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</si>
  <si>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</si>
  <si>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</si>
  <si>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</si>
  <si>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</si>
  <si>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</si>
  <si>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</si>
  <si>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</si>
  <si>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</si>
  <si>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</si>
  <si>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</si>
  <si>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</si>
  <si>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</si>
  <si>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</si>
  <si>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26/12/21 - VENCIMENTO 03/01/22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</si>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</sst>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15692</v>
      </c>
      <c r="C7" s="10">
        <f>C8+C11</f>
        <v>22732</v>
      </c>
      <c r="D7" s="10">
        <f aca="true" t="shared" si="0" ref="D7:K7">D8+D11</f>
        <v>72158</v>
      </c>
      <c r="E7" s="10">
        <f t="shared" si="0"/>
        <v>64383</v>
      </c>
      <c r="F7" s="10">
        <f t="shared" si="0"/>
        <v>68427</v>
      </c>
      <c r="G7" s="10">
        <f t="shared" si="0"/>
        <v>28340</v>
      </c>
      <c r="H7" s="10">
        <f t="shared" si="0"/>
        <v>17250</v>
      </c>
      <c r="I7" s="10">
        <f t="shared" si="0"/>
        <v>30347</v>
      </c>
      <c r="J7" s="10">
        <f t="shared" si="0"/>
        <v>18142</v>
      </c>
      <c r="K7" s="10">
        <f t="shared" si="0"/>
        <v>54634</v>
      </c>
      <c r="L7" s="10">
        <f>SUM(B7:K7)</f>
        <v>392105</v>
      </c>
      <c r="M7" s="11"/>
    </row>
    <row r="8" spans="1:13" ht="17.25" customHeight="1">
      <c r="A8" s="12" t="s">
        <v>18</v>
      </c>
      <c r="B8" s="13">
        <f>B9+B10</f>
        <v>1999</v>
      </c>
      <c r="C8" s="13">
        <f aca="true" t="shared" si="1" ref="C8:K8">C9+C10</f>
        <v>2549</v>
      </c>
      <c r="D8" s="13">
        <f t="shared" si="1"/>
        <v>9456</v>
      </c>
      <c r="E8" s="13">
        <f t="shared" si="1"/>
        <v>6976</v>
      </c>
      <c r="F8" s="13">
        <f t="shared" si="1"/>
        <v>8228</v>
      </c>
      <c r="G8" s="13">
        <f t="shared" si="1"/>
        <v>3511</v>
      </c>
      <c r="H8" s="13">
        <f t="shared" si="1"/>
        <v>1959</v>
      </c>
      <c r="I8" s="13">
        <f t="shared" si="1"/>
        <v>2901</v>
      </c>
      <c r="J8" s="13">
        <f t="shared" si="1"/>
        <v>1705</v>
      </c>
      <c r="K8" s="13">
        <f t="shared" si="1"/>
        <v>5127</v>
      </c>
      <c r="L8" s="13">
        <f>SUM(B8:K8)</f>
        <v>44411</v>
      </c>
      <c r="M8"/>
    </row>
    <row r="9" spans="1:13" ht="17.25" customHeight="1">
      <c r="A9" s="14" t="s">
        <v>19</v>
      </c>
      <c r="B9" s="15">
        <v>1998</v>
      </c>
      <c r="C9" s="15">
        <v>2549</v>
      </c>
      <c r="D9" s="15">
        <v>9456</v>
      </c>
      <c r="E9" s="15">
        <v>6976</v>
      </c>
      <c r="F9" s="15">
        <v>8228</v>
      </c>
      <c r="G9" s="15">
        <v>3511</v>
      </c>
      <c r="H9" s="15">
        <v>1958</v>
      </c>
      <c r="I9" s="15">
        <v>2901</v>
      </c>
      <c r="J9" s="15">
        <v>1705</v>
      </c>
      <c r="K9" s="15">
        <v>5127</v>
      </c>
      <c r="L9" s="13">
        <f>SUM(B9:K9)</f>
        <v>44409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13693</v>
      </c>
      <c r="C11" s="15">
        <v>20183</v>
      </c>
      <c r="D11" s="15">
        <v>62702</v>
      </c>
      <c r="E11" s="15">
        <v>57407</v>
      </c>
      <c r="F11" s="15">
        <v>60199</v>
      </c>
      <c r="G11" s="15">
        <v>24829</v>
      </c>
      <c r="H11" s="15">
        <v>15291</v>
      </c>
      <c r="I11" s="15">
        <v>27446</v>
      </c>
      <c r="J11" s="15">
        <v>16437</v>
      </c>
      <c r="K11" s="15">
        <v>49507</v>
      </c>
      <c r="L11" s="13">
        <f>SUM(B11:K11)</f>
        <v>347694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1.993246386976091</v>
      </c>
      <c r="C15" s="22">
        <v>2.119698332976513</v>
      </c>
      <c r="D15" s="22">
        <v>1.887884408860195</v>
      </c>
      <c r="E15" s="22">
        <v>1.828471026713717</v>
      </c>
      <c r="F15" s="22">
        <v>2.067592026414202</v>
      </c>
      <c r="G15" s="22">
        <v>2.13526546765321</v>
      </c>
      <c r="H15" s="22">
        <v>2.200244639746809</v>
      </c>
      <c r="I15" s="22">
        <v>1.797933222200926</v>
      </c>
      <c r="J15" s="22">
        <v>3.101601788094542</v>
      </c>
      <c r="K15" s="22">
        <v>1.820094578300048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186279.95</v>
      </c>
      <c r="C17" s="25">
        <f aca="true" t="shared" si="2" ref="C17:K17">C18+C19+C20+C21+C22+C23+C24</f>
        <v>155366.33</v>
      </c>
      <c r="D17" s="25">
        <f t="shared" si="2"/>
        <v>524691.1799999999</v>
      </c>
      <c r="E17" s="25">
        <f t="shared" si="2"/>
        <v>458692.93</v>
      </c>
      <c r="F17" s="25">
        <f t="shared" si="2"/>
        <v>485642.97</v>
      </c>
      <c r="G17" s="25">
        <f t="shared" si="2"/>
        <v>229677.69</v>
      </c>
      <c r="H17" s="25">
        <f t="shared" si="2"/>
        <v>159254.02000000002</v>
      </c>
      <c r="I17" s="25">
        <f t="shared" si="2"/>
        <v>186088.45</v>
      </c>
      <c r="J17" s="25">
        <f t="shared" si="2"/>
        <v>209698.16999999998</v>
      </c>
      <c r="K17" s="25">
        <f t="shared" si="2"/>
        <v>301992.5</v>
      </c>
      <c r="L17" s="25">
        <f>L18+L19+L20+L21+L22+L23+L24</f>
        <v>2897384.1900000004</v>
      </c>
      <c r="M17"/>
    </row>
    <row r="18" spans="1:13" ht="17.25" customHeight="1">
      <c r="A18" s="26" t="s">
        <v>24</v>
      </c>
      <c r="B18" s="33">
        <f aca="true" t="shared" si="3" ref="B18:K18">ROUND(B13*B7,2)</f>
        <v>92612.61</v>
      </c>
      <c r="C18" s="33">
        <f t="shared" si="3"/>
        <v>70764.72</v>
      </c>
      <c r="D18" s="33">
        <f t="shared" si="3"/>
        <v>267352.61</v>
      </c>
      <c r="E18" s="33">
        <f t="shared" si="3"/>
        <v>241629.4</v>
      </c>
      <c r="F18" s="33">
        <f t="shared" si="3"/>
        <v>226903.93</v>
      </c>
      <c r="G18" s="33">
        <f t="shared" si="3"/>
        <v>103333.31</v>
      </c>
      <c r="H18" s="33">
        <f t="shared" si="3"/>
        <v>69284.63</v>
      </c>
      <c r="I18" s="33">
        <f t="shared" si="3"/>
        <v>101058.54</v>
      </c>
      <c r="J18" s="33">
        <f t="shared" si="3"/>
        <v>65064.47</v>
      </c>
      <c r="K18" s="33">
        <f t="shared" si="3"/>
        <v>160001.13</v>
      </c>
      <c r="L18" s="33">
        <f aca="true" t="shared" si="4" ref="L18:L24">SUM(B18:K18)</f>
        <v>1398005.35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91987.14</v>
      </c>
      <c r="C19" s="33">
        <f t="shared" si="5"/>
        <v>79235.14</v>
      </c>
      <c r="D19" s="33">
        <f t="shared" si="5"/>
        <v>237378.21</v>
      </c>
      <c r="E19" s="33">
        <f t="shared" si="5"/>
        <v>200182.96</v>
      </c>
      <c r="F19" s="33">
        <f t="shared" si="5"/>
        <v>242240.83</v>
      </c>
      <c r="G19" s="33">
        <f t="shared" si="5"/>
        <v>117310.74</v>
      </c>
      <c r="H19" s="33">
        <f t="shared" si="5"/>
        <v>83158.51</v>
      </c>
      <c r="I19" s="33">
        <f t="shared" si="5"/>
        <v>80637.97</v>
      </c>
      <c r="J19" s="33">
        <f t="shared" si="5"/>
        <v>136739.61</v>
      </c>
      <c r="K19" s="33">
        <f t="shared" si="5"/>
        <v>131216.06</v>
      </c>
      <c r="L19" s="33">
        <f t="shared" si="4"/>
        <v>1400087.17</v>
      </c>
      <c r="M19"/>
    </row>
    <row r="20" spans="1:13" ht="17.25" customHeight="1">
      <c r="A20" s="27" t="s">
        <v>26</v>
      </c>
      <c r="B20" s="33">
        <v>338.97</v>
      </c>
      <c r="C20" s="33">
        <v>4025.24</v>
      </c>
      <c r="D20" s="33">
        <v>17277.9</v>
      </c>
      <c r="E20" s="33">
        <v>14198.11</v>
      </c>
      <c r="F20" s="33">
        <v>15156.98</v>
      </c>
      <c r="G20" s="33">
        <v>9033.64</v>
      </c>
      <c r="H20" s="33">
        <v>5469.65</v>
      </c>
      <c r="I20" s="33">
        <v>3050.71</v>
      </c>
      <c r="J20" s="33">
        <v>5211.63</v>
      </c>
      <c r="K20" s="33">
        <v>8092.85</v>
      </c>
      <c r="L20" s="33">
        <f t="shared" si="4"/>
        <v>81855.68000000001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-30575.210000000003</v>
      </c>
      <c r="C27" s="33">
        <f t="shared" si="6"/>
        <v>-12707.880000000001</v>
      </c>
      <c r="D27" s="33">
        <f t="shared" si="6"/>
        <v>-46644.16</v>
      </c>
      <c r="E27" s="33">
        <f t="shared" si="6"/>
        <v>-39657.700000000004</v>
      </c>
      <c r="F27" s="33">
        <f t="shared" si="6"/>
        <v>-40859.95</v>
      </c>
      <c r="G27" s="33">
        <f t="shared" si="6"/>
        <v>-17649.78</v>
      </c>
      <c r="H27" s="33">
        <f t="shared" si="6"/>
        <v>-17977.190000000002</v>
      </c>
      <c r="I27" s="33">
        <f t="shared" si="6"/>
        <v>-14553.01</v>
      </c>
      <c r="J27" s="33">
        <f t="shared" si="6"/>
        <v>-9512.869999999999</v>
      </c>
      <c r="K27" s="33">
        <f t="shared" si="6"/>
        <v>-25458.69</v>
      </c>
      <c r="L27" s="33">
        <f aca="true" t="shared" si="7" ref="L27:L34">SUM(B27:K27)</f>
        <v>-255596.44000000003</v>
      </c>
      <c r="M27"/>
    </row>
    <row r="28" spans="1:13" ht="18.75" customHeight="1">
      <c r="A28" s="27" t="s">
        <v>30</v>
      </c>
      <c r="B28" s="33">
        <f>B29+B30+B31+B32</f>
        <v>-8791.2</v>
      </c>
      <c r="C28" s="33">
        <f aca="true" t="shared" si="8" ref="C28:K28">C29+C30+C31+C32</f>
        <v>-11215.6</v>
      </c>
      <c r="D28" s="33">
        <f t="shared" si="8"/>
        <v>-41606.4</v>
      </c>
      <c r="E28" s="33">
        <f t="shared" si="8"/>
        <v>-30694.4</v>
      </c>
      <c r="F28" s="33">
        <f t="shared" si="8"/>
        <v>-36203.2</v>
      </c>
      <c r="G28" s="33">
        <f t="shared" si="8"/>
        <v>-15448.4</v>
      </c>
      <c r="H28" s="33">
        <f t="shared" si="8"/>
        <v>-8615.2</v>
      </c>
      <c r="I28" s="33">
        <f t="shared" si="8"/>
        <v>-12764.4</v>
      </c>
      <c r="J28" s="33">
        <f t="shared" si="8"/>
        <v>-7502</v>
      </c>
      <c r="K28" s="33">
        <f t="shared" si="8"/>
        <v>-22558.8</v>
      </c>
      <c r="L28" s="33">
        <f t="shared" si="7"/>
        <v>-195399.6</v>
      </c>
      <c r="M28"/>
    </row>
    <row r="29" spans="1:13" s="36" customFormat="1" ht="18.75" customHeight="1">
      <c r="A29" s="34" t="s">
        <v>58</v>
      </c>
      <c r="B29" s="33">
        <f>-ROUND((B9)*$E$3,2)</f>
        <v>-8791.2</v>
      </c>
      <c r="C29" s="33">
        <f aca="true" t="shared" si="9" ref="C29:K29">-ROUND((C9)*$E$3,2)</f>
        <v>-11215.6</v>
      </c>
      <c r="D29" s="33">
        <f t="shared" si="9"/>
        <v>-41606.4</v>
      </c>
      <c r="E29" s="33">
        <f t="shared" si="9"/>
        <v>-30694.4</v>
      </c>
      <c r="F29" s="33">
        <f t="shared" si="9"/>
        <v>-36203.2</v>
      </c>
      <c r="G29" s="33">
        <f t="shared" si="9"/>
        <v>-15448.4</v>
      </c>
      <c r="H29" s="33">
        <f t="shared" si="9"/>
        <v>-8615.2</v>
      </c>
      <c r="I29" s="33">
        <f t="shared" si="9"/>
        <v>-12764.4</v>
      </c>
      <c r="J29" s="33">
        <f t="shared" si="9"/>
        <v>-7502</v>
      </c>
      <c r="K29" s="33">
        <f t="shared" si="9"/>
        <v>-22558.8</v>
      </c>
      <c r="L29" s="33">
        <f t="shared" si="7"/>
        <v>-195399.6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-21784.010000000002</v>
      </c>
      <c r="C33" s="38">
        <f aca="true" t="shared" si="10" ref="C33:K33">SUM(C34:C46)</f>
        <v>-1492.28</v>
      </c>
      <c r="D33" s="38">
        <f t="shared" si="10"/>
        <v>-5037.76</v>
      </c>
      <c r="E33" s="38">
        <f t="shared" si="10"/>
        <v>-8963.300000000001</v>
      </c>
      <c r="F33" s="38">
        <f t="shared" si="10"/>
        <v>-4656.75</v>
      </c>
      <c r="G33" s="38">
        <f t="shared" si="10"/>
        <v>-2201.38</v>
      </c>
      <c r="H33" s="38">
        <f t="shared" si="10"/>
        <v>-9361.99</v>
      </c>
      <c r="I33" s="38">
        <f t="shared" si="10"/>
        <v>-1788.6100000000001</v>
      </c>
      <c r="J33" s="38">
        <f t="shared" si="10"/>
        <v>-2010.87</v>
      </c>
      <c r="K33" s="38">
        <f t="shared" si="10"/>
        <v>-2899.89</v>
      </c>
      <c r="L33" s="33">
        <f t="shared" si="7"/>
        <v>-60196.840000000004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-2180.8</v>
      </c>
      <c r="C44" s="33">
        <v>-1819.49</v>
      </c>
      <c r="D44" s="33">
        <v>-6142.38</v>
      </c>
      <c r="E44" s="33">
        <v>-5368.13</v>
      </c>
      <c r="F44" s="33">
        <v>-5677.83</v>
      </c>
      <c r="G44" s="33">
        <v>-2684.07</v>
      </c>
      <c r="H44" s="33">
        <v>-1858.2</v>
      </c>
      <c r="I44" s="33">
        <v>-2180.8</v>
      </c>
      <c r="J44" s="33">
        <v>-2451.79</v>
      </c>
      <c r="K44" s="33">
        <v>-3535.74</v>
      </c>
      <c r="L44" s="33">
        <f t="shared" si="11"/>
        <v>-33899.229999999996</v>
      </c>
    </row>
    <row r="45" spans="1:12" ht="18.75" customHeight="1">
      <c r="A45" s="37" t="s">
        <v>77</v>
      </c>
      <c r="B45" s="33">
        <v>392.19</v>
      </c>
      <c r="C45" s="33">
        <v>327.21</v>
      </c>
      <c r="D45" s="33">
        <v>1104.62</v>
      </c>
      <c r="E45" s="33">
        <v>965.38</v>
      </c>
      <c r="F45" s="33">
        <v>1021.08</v>
      </c>
      <c r="G45" s="33">
        <v>482.69</v>
      </c>
      <c r="H45" s="33">
        <v>334.17</v>
      </c>
      <c r="I45" s="33">
        <v>392.19</v>
      </c>
      <c r="J45" s="33">
        <v>440.92</v>
      </c>
      <c r="K45" s="33">
        <v>635.85</v>
      </c>
      <c r="L45" s="33">
        <f t="shared" si="11"/>
        <v>6096.3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155704.74000000002</v>
      </c>
      <c r="C49" s="41">
        <f aca="true" t="shared" si="12" ref="C49:K49">IF(C17+C27+C40+C50&lt;0,0,C17+C27+C50)</f>
        <v>142658.44999999998</v>
      </c>
      <c r="D49" s="41">
        <f t="shared" si="12"/>
        <v>478047.0199999999</v>
      </c>
      <c r="E49" s="41">
        <f t="shared" si="12"/>
        <v>419035.23</v>
      </c>
      <c r="F49" s="41">
        <f t="shared" si="12"/>
        <v>444783.01999999996</v>
      </c>
      <c r="G49" s="41">
        <f t="shared" si="12"/>
        <v>212027.91</v>
      </c>
      <c r="H49" s="41">
        <f t="shared" si="12"/>
        <v>141276.83000000002</v>
      </c>
      <c r="I49" s="41">
        <f t="shared" si="12"/>
        <v>171535.44</v>
      </c>
      <c r="J49" s="41">
        <f t="shared" si="12"/>
        <v>200185.3</v>
      </c>
      <c r="K49" s="41">
        <f t="shared" si="12"/>
        <v>276533.81</v>
      </c>
      <c r="L49" s="42">
        <f>SUM(B49:K49)</f>
        <v>2641787.75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155704.75</v>
      </c>
      <c r="C55" s="41">
        <f aca="true" t="shared" si="14" ref="C55:J55">SUM(C56:C67)</f>
        <v>142658.44</v>
      </c>
      <c r="D55" s="41">
        <f t="shared" si="14"/>
        <v>478047.02</v>
      </c>
      <c r="E55" s="41">
        <f t="shared" si="14"/>
        <v>419035.23</v>
      </c>
      <c r="F55" s="41">
        <f t="shared" si="14"/>
        <v>444783.02</v>
      </c>
      <c r="G55" s="41">
        <f t="shared" si="14"/>
        <v>212027.9</v>
      </c>
      <c r="H55" s="41">
        <f t="shared" si="14"/>
        <v>141276.82</v>
      </c>
      <c r="I55" s="41">
        <f>SUM(I56:I70)</f>
        <v>171535.44</v>
      </c>
      <c r="J55" s="41">
        <f t="shared" si="14"/>
        <v>200185.3</v>
      </c>
      <c r="K55" s="41">
        <f>SUM(K56:K69)</f>
        <v>276533.81</v>
      </c>
      <c r="L55" s="46">
        <f>SUM(B55:K55)</f>
        <v>2641787.73</v>
      </c>
      <c r="M55" s="40"/>
    </row>
    <row r="56" spans="1:13" ht="18.75" customHeight="1">
      <c r="A56" s="47" t="s">
        <v>51</v>
      </c>
      <c r="B56" s="48">
        <v>155704.75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155704.75</v>
      </c>
      <c r="M56" s="40"/>
    </row>
    <row r="57" spans="1:12" ht="18.75" customHeight="1">
      <c r="A57" s="47" t="s">
        <v>61</v>
      </c>
      <c r="B57" s="17">
        <v>0</v>
      </c>
      <c r="C57" s="48">
        <v>124483.75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124483.75</v>
      </c>
    </row>
    <row r="58" spans="1:12" ht="18.75" customHeight="1">
      <c r="A58" s="47" t="s">
        <v>62</v>
      </c>
      <c r="B58" s="17">
        <v>0</v>
      </c>
      <c r="C58" s="48">
        <v>18174.69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18174.69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478047.02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478047.02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419035.23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419035.23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444783.02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444783.02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212027.9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212027.9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141276.82</v>
      </c>
      <c r="I63" s="17">
        <v>0</v>
      </c>
      <c r="J63" s="17">
        <v>0</v>
      </c>
      <c r="K63" s="17">
        <v>0</v>
      </c>
      <c r="L63" s="46">
        <f t="shared" si="15"/>
        <v>141276.82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200185.3</v>
      </c>
      <c r="K65" s="17">
        <v>0</v>
      </c>
      <c r="L65" s="46">
        <f t="shared" si="15"/>
        <v>200185.3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134727.27</v>
      </c>
      <c r="L66" s="46">
        <f t="shared" si="15"/>
        <v>134727.27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141806.54</v>
      </c>
      <c r="L67" s="46">
        <f t="shared" si="15"/>
        <v>141806.54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171535.44</v>
      </c>
      <c r="J70" s="53">
        <v>0</v>
      </c>
      <c r="K70" s="53">
        <v>0</v>
      </c>
      <c r="L70" s="51">
        <f>SUM(B70:K70)</f>
        <v>171535.44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2021-12-30T18:28:00Z</dcterms:modified>
  <cp:category/>
  <cp:version/>
  <cp:contentType/>
  <cp:contentStatus/>
</cp:coreProperties>
</file>