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<sst xmlns="http://schemas.openxmlformats.org/spreadsheetml/2006/main" count="80" uniqueCount="79">
  <si>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</si>
  <si>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</si>
  <si>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</si>
  <si>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</si>
  <si>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</si>
  <si>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</si>
  <si>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</si>
  <si>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</si>
  <si>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</si>
  <si>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</si>
  <si>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</si>
  <si>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</si>
  <si>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</si>
  <si>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</si>
  <si>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</si>
  <si>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</si>
  <si>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</si>
  <si>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</si>
  <si>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</si>
  <si>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</si>
  <si>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</si>
  <si>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</si>
  <si>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</si>
  <si>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</si>
  <si>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</si>
  <si>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</si>
  <si>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</si>
  <si>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</si>
  <si>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</si>
  <si>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</si>
  <si>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</si>
  <si>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</si>
  <si>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</si>
  <si>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</si>
  <si>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</si>
  <si>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</si>
  <si>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</si>
  <si>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</si>
  <si>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</si>
  <si>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</si>
  <si>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</si>
  <si>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</si>
  <si>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</si>
  <si>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</si>
  <si>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</si>
  <si>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</si>
  <si>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</si>
  <si>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</si>
  <si>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</si>
  <si>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</si>
  <si>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</si>
  <si>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</si>
  <si>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</si>
  <si>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</si>
  <si>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</si>
  <si>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</si>
  <si>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</si>
  <si>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</si>
  <si>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</si>
  <si>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</si>
  <si>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</si>
  <si>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</si>
  <si>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</si>
  <si>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</si>
  <si>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</si>
  <si>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</si>
  <si>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</si>
  <si>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</si>
  <si>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</si>
  <si>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</si>
  <si>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</si>
  <si>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</si>
  <si>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</si>
  <si>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</si>
  <si>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</si>
  <si>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</si>
  <si>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25/12/21 - VENCIMENTO 03/01/22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</si>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</sst>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10134</v>
      </c>
      <c r="C7" s="10">
        <f>C8+C11</f>
        <v>14854</v>
      </c>
      <c r="D7" s="10">
        <f aca="true" t="shared" si="0" ref="D7:K7">D8+D11</f>
        <v>44505</v>
      </c>
      <c r="E7" s="10">
        <f t="shared" si="0"/>
        <v>43863</v>
      </c>
      <c r="F7" s="10">
        <f t="shared" si="0"/>
        <v>47247</v>
      </c>
      <c r="G7" s="10">
        <f t="shared" si="0"/>
        <v>17858</v>
      </c>
      <c r="H7" s="10">
        <f t="shared" si="0"/>
        <v>10944</v>
      </c>
      <c r="I7" s="10">
        <f t="shared" si="0"/>
        <v>19805</v>
      </c>
      <c r="J7" s="10">
        <f t="shared" si="0"/>
        <v>11277</v>
      </c>
      <c r="K7" s="10">
        <f t="shared" si="0"/>
        <v>35830</v>
      </c>
      <c r="L7" s="10">
        <f>SUM(B7:K7)</f>
        <v>256317</v>
      </c>
      <c r="M7" s="11"/>
    </row>
    <row r="8" spans="1:13" ht="17.25" customHeight="1">
      <c r="A8" s="12" t="s">
        <v>18</v>
      </c>
      <c r="B8" s="13">
        <f>B9+B10</f>
        <v>1399</v>
      </c>
      <c r="C8" s="13">
        <f aca="true" t="shared" si="1" ref="C8:K8">C9+C10</f>
        <v>2117</v>
      </c>
      <c r="D8" s="13">
        <f t="shared" si="1"/>
        <v>6879</v>
      </c>
      <c r="E8" s="13">
        <f t="shared" si="1"/>
        <v>5637</v>
      </c>
      <c r="F8" s="13">
        <f t="shared" si="1"/>
        <v>6946</v>
      </c>
      <c r="G8" s="13">
        <f t="shared" si="1"/>
        <v>2687</v>
      </c>
      <c r="H8" s="13">
        <f t="shared" si="1"/>
        <v>1256</v>
      </c>
      <c r="I8" s="13">
        <f t="shared" si="1"/>
        <v>2150</v>
      </c>
      <c r="J8" s="13">
        <f t="shared" si="1"/>
        <v>1008</v>
      </c>
      <c r="K8" s="13">
        <f t="shared" si="1"/>
        <v>3788</v>
      </c>
      <c r="L8" s="13">
        <f>SUM(B8:K8)</f>
        <v>33867</v>
      </c>
      <c r="M8"/>
    </row>
    <row r="9" spans="1:13" ht="17.25" customHeight="1">
      <c r="A9" s="14" t="s">
        <v>19</v>
      </c>
      <c r="B9" s="15">
        <v>1399</v>
      </c>
      <c r="C9" s="15">
        <v>2117</v>
      </c>
      <c r="D9" s="15">
        <v>6879</v>
      </c>
      <c r="E9" s="15">
        <v>5637</v>
      </c>
      <c r="F9" s="15">
        <v>6946</v>
      </c>
      <c r="G9" s="15">
        <v>2687</v>
      </c>
      <c r="H9" s="15">
        <v>1243</v>
      </c>
      <c r="I9" s="15">
        <v>2150</v>
      </c>
      <c r="J9" s="15">
        <v>1008</v>
      </c>
      <c r="K9" s="15">
        <v>3788</v>
      </c>
      <c r="L9" s="13">
        <f>SUM(B9:K9)</f>
        <v>33854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13</v>
      </c>
      <c r="I10" s="15">
        <v>0</v>
      </c>
      <c r="J10" s="15">
        <v>0</v>
      </c>
      <c r="K10" s="15">
        <v>0</v>
      </c>
      <c r="L10" s="13">
        <f>SUM(B10:K10)</f>
        <v>13</v>
      </c>
      <c r="M10"/>
    </row>
    <row r="11" spans="1:13" ht="17.25" customHeight="1">
      <c r="A11" s="12" t="s">
        <v>21</v>
      </c>
      <c r="B11" s="15">
        <v>8735</v>
      </c>
      <c r="C11" s="15">
        <v>12737</v>
      </c>
      <c r="D11" s="15">
        <v>37626</v>
      </c>
      <c r="E11" s="15">
        <v>38226</v>
      </c>
      <c r="F11" s="15">
        <v>40301</v>
      </c>
      <c r="G11" s="15">
        <v>15171</v>
      </c>
      <c r="H11" s="15">
        <v>9688</v>
      </c>
      <c r="I11" s="15">
        <v>17655</v>
      </c>
      <c r="J11" s="15">
        <v>10269</v>
      </c>
      <c r="K11" s="15">
        <v>32042</v>
      </c>
      <c r="L11" s="13">
        <f>SUM(B11:K11)</f>
        <v>222450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1.993246386976091</v>
      </c>
      <c r="C15" s="22">
        <v>2.119698332976513</v>
      </c>
      <c r="D15" s="22">
        <v>1.85476362609551</v>
      </c>
      <c r="E15" s="22">
        <v>1.808063994135343</v>
      </c>
      <c r="F15" s="22">
        <v>2.05930516048482</v>
      </c>
      <c r="G15" s="22">
        <v>2.179200943410683</v>
      </c>
      <c r="H15" s="22">
        <v>2.18631898071548</v>
      </c>
      <c r="I15" s="22">
        <v>1.779007598217955</v>
      </c>
      <c r="J15" s="22">
        <v>3.126817972762647</v>
      </c>
      <c r="K15" s="22">
        <v>1.820094578300048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121023.07999999999</v>
      </c>
      <c r="C17" s="25">
        <f aca="true" t="shared" si="2" ref="C17:K17">C18+C19+C20+C21+C22+C23+C24</f>
        <v>103424.75</v>
      </c>
      <c r="D17" s="25">
        <f t="shared" si="2"/>
        <v>324955.44000000006</v>
      </c>
      <c r="E17" s="25">
        <f t="shared" si="2"/>
        <v>313653.48</v>
      </c>
      <c r="F17" s="25">
        <f t="shared" si="2"/>
        <v>338589.38</v>
      </c>
      <c r="G17" s="25">
        <f t="shared" si="2"/>
        <v>151143.37000000002</v>
      </c>
      <c r="H17" s="25">
        <f t="shared" si="2"/>
        <v>102777.23</v>
      </c>
      <c r="I17" s="25">
        <f t="shared" si="2"/>
        <v>121637.43000000001</v>
      </c>
      <c r="J17" s="25">
        <f t="shared" si="2"/>
        <v>134057.98</v>
      </c>
      <c r="K17" s="25">
        <f t="shared" si="2"/>
        <v>201633.88999999998</v>
      </c>
      <c r="L17" s="25">
        <f>L18+L19+L20+L21+L22+L23+L24</f>
        <v>1912896.0299999998</v>
      </c>
      <c r="M17"/>
    </row>
    <row r="18" spans="1:13" ht="17.25" customHeight="1">
      <c r="A18" s="26" t="s">
        <v>24</v>
      </c>
      <c r="B18" s="33">
        <f aca="true" t="shared" si="3" ref="B18:K18">ROUND(B13*B7,2)</f>
        <v>59809.85</v>
      </c>
      <c r="C18" s="33">
        <f t="shared" si="3"/>
        <v>46240.5</v>
      </c>
      <c r="D18" s="33">
        <f t="shared" si="3"/>
        <v>164895.48</v>
      </c>
      <c r="E18" s="33">
        <f t="shared" si="3"/>
        <v>164617.84</v>
      </c>
      <c r="F18" s="33">
        <f t="shared" si="3"/>
        <v>156671.05</v>
      </c>
      <c r="G18" s="33">
        <f t="shared" si="3"/>
        <v>65113.84</v>
      </c>
      <c r="H18" s="33">
        <f t="shared" si="3"/>
        <v>43956.58</v>
      </c>
      <c r="I18" s="33">
        <f t="shared" si="3"/>
        <v>65952.63</v>
      </c>
      <c r="J18" s="33">
        <f t="shared" si="3"/>
        <v>40443.83</v>
      </c>
      <c r="K18" s="33">
        <f t="shared" si="3"/>
        <v>104931.74</v>
      </c>
      <c r="L18" s="33">
        <f aca="true" t="shared" si="4" ref="L18:L24">SUM(B18:K18)</f>
        <v>912633.3399999999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59405.92</v>
      </c>
      <c r="C19" s="33">
        <f t="shared" si="5"/>
        <v>51775.41</v>
      </c>
      <c r="D19" s="33">
        <f t="shared" si="5"/>
        <v>140946.66</v>
      </c>
      <c r="E19" s="33">
        <f t="shared" si="5"/>
        <v>133021.75</v>
      </c>
      <c r="F19" s="33">
        <f t="shared" si="5"/>
        <v>165962.45</v>
      </c>
      <c r="G19" s="33">
        <f t="shared" si="5"/>
        <v>76782.3</v>
      </c>
      <c r="H19" s="33">
        <f t="shared" si="5"/>
        <v>52146.53</v>
      </c>
      <c r="I19" s="33">
        <f t="shared" si="5"/>
        <v>51377.6</v>
      </c>
      <c r="J19" s="33">
        <f t="shared" si="5"/>
        <v>86016.66</v>
      </c>
      <c r="K19" s="33">
        <f t="shared" si="5"/>
        <v>86053.95</v>
      </c>
      <c r="L19" s="33">
        <f t="shared" si="4"/>
        <v>903489.23</v>
      </c>
      <c r="M19"/>
    </row>
    <row r="20" spans="1:13" ht="17.25" customHeight="1">
      <c r="A20" s="27" t="s">
        <v>26</v>
      </c>
      <c r="B20" s="33">
        <v>466.08</v>
      </c>
      <c r="C20" s="33">
        <v>4067.61</v>
      </c>
      <c r="D20" s="33">
        <v>16430.84</v>
      </c>
      <c r="E20" s="33">
        <v>13331.43</v>
      </c>
      <c r="F20" s="33">
        <v>14614.65</v>
      </c>
      <c r="G20" s="33">
        <v>9247.23</v>
      </c>
      <c r="H20" s="33">
        <v>5332.89</v>
      </c>
      <c r="I20" s="33">
        <v>2965.97</v>
      </c>
      <c r="J20" s="33">
        <v>4915.03</v>
      </c>
      <c r="K20" s="33">
        <v>7965.74</v>
      </c>
      <c r="L20" s="33">
        <f t="shared" si="4"/>
        <v>79337.47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-27876.120000000003</v>
      </c>
      <c r="C27" s="33">
        <f t="shared" si="6"/>
        <v>-10785.91</v>
      </c>
      <c r="D27" s="33">
        <f t="shared" si="6"/>
        <v>-34903.19</v>
      </c>
      <c r="E27" s="33">
        <f t="shared" si="6"/>
        <v>-33829.6</v>
      </c>
      <c r="F27" s="33">
        <f t="shared" si="6"/>
        <v>-35388.490000000005</v>
      </c>
      <c r="G27" s="33">
        <f t="shared" si="6"/>
        <v>-13981.84</v>
      </c>
      <c r="H27" s="33">
        <f t="shared" si="6"/>
        <v>-14767.689999999999</v>
      </c>
      <c r="I27" s="33">
        <f t="shared" si="6"/>
        <v>-11195.7</v>
      </c>
      <c r="J27" s="33">
        <f t="shared" si="6"/>
        <v>-6350.82</v>
      </c>
      <c r="K27" s="33">
        <f t="shared" si="6"/>
        <v>-19545.920000000002</v>
      </c>
      <c r="L27" s="33">
        <f aca="true" t="shared" si="7" ref="L27:L34">SUM(B27:K27)</f>
        <v>-208625.28000000003</v>
      </c>
      <c r="M27"/>
    </row>
    <row r="28" spans="1:13" ht="18.75" customHeight="1">
      <c r="A28" s="27" t="s">
        <v>30</v>
      </c>
      <c r="B28" s="33">
        <f>B29+B30+B31+B32</f>
        <v>-6155.6</v>
      </c>
      <c r="C28" s="33">
        <f aca="true" t="shared" si="8" ref="C28:K28">C29+C30+C31+C32</f>
        <v>-9314.8</v>
      </c>
      <c r="D28" s="33">
        <f t="shared" si="8"/>
        <v>-30267.6</v>
      </c>
      <c r="E28" s="33">
        <f t="shared" si="8"/>
        <v>-24802.8</v>
      </c>
      <c r="F28" s="33">
        <f t="shared" si="8"/>
        <v>-30562.4</v>
      </c>
      <c r="G28" s="33">
        <f t="shared" si="8"/>
        <v>-11822.8</v>
      </c>
      <c r="H28" s="33">
        <f t="shared" si="8"/>
        <v>-5469.2</v>
      </c>
      <c r="I28" s="33">
        <f t="shared" si="8"/>
        <v>-9460</v>
      </c>
      <c r="J28" s="33">
        <f t="shared" si="8"/>
        <v>-4435.2</v>
      </c>
      <c r="K28" s="33">
        <f t="shared" si="8"/>
        <v>-16667.2</v>
      </c>
      <c r="L28" s="33">
        <f t="shared" si="7"/>
        <v>-148957.60000000003</v>
      </c>
      <c r="M28"/>
    </row>
    <row r="29" spans="1:13" s="36" customFormat="1" ht="18.75" customHeight="1">
      <c r="A29" s="34" t="s">
        <v>58</v>
      </c>
      <c r="B29" s="33">
        <f>-ROUND((B9)*$E$3,2)</f>
        <v>-6155.6</v>
      </c>
      <c r="C29" s="33">
        <f aca="true" t="shared" si="9" ref="C29:K29">-ROUND((C9)*$E$3,2)</f>
        <v>-9314.8</v>
      </c>
      <c r="D29" s="33">
        <f t="shared" si="9"/>
        <v>-30267.6</v>
      </c>
      <c r="E29" s="33">
        <f t="shared" si="9"/>
        <v>-24802.8</v>
      </c>
      <c r="F29" s="33">
        <f t="shared" si="9"/>
        <v>-30562.4</v>
      </c>
      <c r="G29" s="33">
        <f t="shared" si="9"/>
        <v>-11822.8</v>
      </c>
      <c r="H29" s="33">
        <f t="shared" si="9"/>
        <v>-5469.2</v>
      </c>
      <c r="I29" s="33">
        <f t="shared" si="9"/>
        <v>-9460</v>
      </c>
      <c r="J29" s="33">
        <f t="shared" si="9"/>
        <v>-4435.2</v>
      </c>
      <c r="K29" s="33">
        <f t="shared" si="9"/>
        <v>-16667.2</v>
      </c>
      <c r="L29" s="33">
        <f t="shared" si="7"/>
        <v>-148957.60000000003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SUM(B34:B46)</f>
        <v>-21720.520000000004</v>
      </c>
      <c r="C33" s="38">
        <f aca="true" t="shared" si="10" ref="C33:K33">SUM(C34:C46)</f>
        <v>-1471.1100000000001</v>
      </c>
      <c r="D33" s="38">
        <f t="shared" si="10"/>
        <v>-4635.59</v>
      </c>
      <c r="E33" s="38">
        <f t="shared" si="10"/>
        <v>-9026.800000000001</v>
      </c>
      <c r="F33" s="38">
        <f t="shared" si="10"/>
        <v>-4826.09</v>
      </c>
      <c r="G33" s="38">
        <f t="shared" si="10"/>
        <v>-2159.04</v>
      </c>
      <c r="H33" s="38">
        <f t="shared" si="10"/>
        <v>-9298.49</v>
      </c>
      <c r="I33" s="38">
        <f t="shared" si="10"/>
        <v>-1735.7000000000003</v>
      </c>
      <c r="J33" s="38">
        <f t="shared" si="10"/>
        <v>-1915.6200000000001</v>
      </c>
      <c r="K33" s="38">
        <f t="shared" si="10"/>
        <v>-2878.72</v>
      </c>
      <c r="L33" s="33">
        <f t="shared" si="7"/>
        <v>-59667.68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-2103.38</v>
      </c>
      <c r="C44" s="33">
        <v>-1793.68</v>
      </c>
      <c r="D44" s="33">
        <v>-5652.03</v>
      </c>
      <c r="E44" s="33">
        <v>-5445.56</v>
      </c>
      <c r="F44" s="33">
        <v>-5884.3</v>
      </c>
      <c r="G44" s="33">
        <v>-2632.45</v>
      </c>
      <c r="H44" s="33">
        <v>-1780.78</v>
      </c>
      <c r="I44" s="33">
        <v>-2116.28</v>
      </c>
      <c r="J44" s="33">
        <v>-2335.65</v>
      </c>
      <c r="K44" s="33">
        <v>-3509.93</v>
      </c>
      <c r="L44" s="33">
        <f t="shared" si="11"/>
        <v>-33254.04</v>
      </c>
    </row>
    <row r="45" spans="1:12" ht="18.75" customHeight="1">
      <c r="A45" s="37" t="s">
        <v>77</v>
      </c>
      <c r="B45" s="33">
        <v>378.26</v>
      </c>
      <c r="C45" s="33">
        <v>322.57</v>
      </c>
      <c r="D45" s="33">
        <v>1016.44</v>
      </c>
      <c r="E45" s="33">
        <v>979.31</v>
      </c>
      <c r="F45" s="33">
        <v>1058.21</v>
      </c>
      <c r="G45" s="33">
        <v>473.41</v>
      </c>
      <c r="H45" s="33">
        <v>320.25</v>
      </c>
      <c r="I45" s="33">
        <v>380.58</v>
      </c>
      <c r="J45" s="33">
        <v>420.03</v>
      </c>
      <c r="K45" s="33">
        <v>631.21</v>
      </c>
      <c r="L45" s="33">
        <f t="shared" si="11"/>
        <v>5980.2699999999995</v>
      </c>
    </row>
    <row r="46" spans="1:13" ht="12" customHeight="1">
      <c r="A46" s="14"/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93146.95999999999</v>
      </c>
      <c r="C49" s="41">
        <f aca="true" t="shared" si="12" ref="C49:K49">IF(C17+C27+C40+C50&lt;0,0,C17+C27+C50)</f>
        <v>92638.84</v>
      </c>
      <c r="D49" s="41">
        <f t="shared" si="12"/>
        <v>290052.25000000006</v>
      </c>
      <c r="E49" s="41">
        <f t="shared" si="12"/>
        <v>279823.88</v>
      </c>
      <c r="F49" s="41">
        <f t="shared" si="12"/>
        <v>303200.89</v>
      </c>
      <c r="G49" s="41">
        <f t="shared" si="12"/>
        <v>137161.53000000003</v>
      </c>
      <c r="H49" s="41">
        <f t="shared" si="12"/>
        <v>88009.54</v>
      </c>
      <c r="I49" s="41">
        <f t="shared" si="12"/>
        <v>110441.73000000001</v>
      </c>
      <c r="J49" s="41">
        <f t="shared" si="12"/>
        <v>127707.16</v>
      </c>
      <c r="K49" s="41">
        <f t="shared" si="12"/>
        <v>182087.96999999997</v>
      </c>
      <c r="L49" s="42">
        <f>SUM(B49:K49)</f>
        <v>1704270.75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93146.97</v>
      </c>
      <c r="C55" s="41">
        <f aca="true" t="shared" si="14" ref="C55:J55">SUM(C56:C67)</f>
        <v>92638.84</v>
      </c>
      <c r="D55" s="41">
        <f t="shared" si="14"/>
        <v>290052.24</v>
      </c>
      <c r="E55" s="41">
        <f t="shared" si="14"/>
        <v>279823.88</v>
      </c>
      <c r="F55" s="41">
        <f t="shared" si="14"/>
        <v>303200.9</v>
      </c>
      <c r="G55" s="41">
        <f t="shared" si="14"/>
        <v>137161.53</v>
      </c>
      <c r="H55" s="41">
        <f t="shared" si="14"/>
        <v>88009.53</v>
      </c>
      <c r="I55" s="41">
        <f>SUM(I56:I70)</f>
        <v>110441.73</v>
      </c>
      <c r="J55" s="41">
        <f t="shared" si="14"/>
        <v>127707.16</v>
      </c>
      <c r="K55" s="41">
        <f>SUM(K56:K69)</f>
        <v>182087.96999999997</v>
      </c>
      <c r="L55" s="46">
        <f>SUM(B55:K55)</f>
        <v>1704270.75</v>
      </c>
      <c r="M55" s="40"/>
    </row>
    <row r="56" spans="1:13" ht="18.75" customHeight="1">
      <c r="A56" s="47" t="s">
        <v>51</v>
      </c>
      <c r="B56" s="48">
        <v>93146.97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93146.97</v>
      </c>
      <c r="M56" s="40"/>
    </row>
    <row r="57" spans="1:12" ht="18.75" customHeight="1">
      <c r="A57" s="47" t="s">
        <v>61</v>
      </c>
      <c r="B57" s="17">
        <v>0</v>
      </c>
      <c r="C57" s="48">
        <v>80929.29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80929.29</v>
      </c>
    </row>
    <row r="58" spans="1:12" ht="18.75" customHeight="1">
      <c r="A58" s="47" t="s">
        <v>62</v>
      </c>
      <c r="B58" s="17">
        <v>0</v>
      </c>
      <c r="C58" s="48">
        <v>11709.55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11709.55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290052.24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290052.24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279823.88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279823.88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303200.9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303200.9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137161.53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137161.53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88009.53</v>
      </c>
      <c r="I63" s="17">
        <v>0</v>
      </c>
      <c r="J63" s="17">
        <v>0</v>
      </c>
      <c r="K63" s="17">
        <v>0</v>
      </c>
      <c r="L63" s="46">
        <f t="shared" si="15"/>
        <v>88009.53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127707.16</v>
      </c>
      <c r="K65" s="17">
        <v>0</v>
      </c>
      <c r="L65" s="46">
        <f t="shared" si="15"/>
        <v>127707.16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85654.18</v>
      </c>
      <c r="L66" s="46">
        <f t="shared" si="15"/>
        <v>85654.18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96433.79</v>
      </c>
      <c r="L67" s="46">
        <f t="shared" si="15"/>
        <v>96433.79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110441.73</v>
      </c>
      <c r="J70" s="53">
        <v>0</v>
      </c>
      <c r="K70" s="53">
        <v>0</v>
      </c>
      <c r="L70" s="51">
        <f>SUM(B70:K70)</f>
        <v>110441.73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5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2021-12-30T18:18:29Z</dcterms:modified>
  <cp:category/>
  <cp:version/>
  <cp:contentType/>
  <cp:contentStatus/>
</cp:coreProperties>
</file>