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<sst xmlns="http://schemas.openxmlformats.org/spreadsheetml/2006/main" count="80" uniqueCount="79">
  <si>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</si>
  <si>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</si>
  <si>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</si>
  <si>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</si>
  <si>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</si>
  <si>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</si>
  <si>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</si>
  <si>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</si>
  <si>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</si>
  <si>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</si>
  <si>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</si>
  <si>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</si>
  <si>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</si>
  <si>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</si>
  <si>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</si>
  <si>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</si>
  <si>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</si>
  <si>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</si>
  <si>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</si>
  <si>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</si>
  <si>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</si>
  <si>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</si>
  <si>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</si>
  <si>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</si>
  <si>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</si>
  <si>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</si>
  <si>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</si>
  <si>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</si>
  <si>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</si>
  <si>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</si>
  <si>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</si>
  <si>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</si>
  <si>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</si>
  <si>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</si>
  <si>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</si>
  <si>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</si>
  <si>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</si>
  <si>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</si>
  <si>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</si>
  <si>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</si>
  <si>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</si>
  <si>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</si>
  <si>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</si>
  <si>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</si>
  <si>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</si>
  <si>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</si>
  <si>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</si>
  <si>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</si>
  <si>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</si>
  <si>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</si>
  <si>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</si>
  <si>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</si>
  <si>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</si>
  <si>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</si>
  <si>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</si>
  <si>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</si>
  <si>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</si>
  <si>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</si>
  <si>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</si>
  <si>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</si>
  <si>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</si>
  <si>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</si>
  <si>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</si>
  <si>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</si>
  <si>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</si>
  <si>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</si>
  <si>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</si>
  <si>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</si>
  <si>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</si>
  <si>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</si>
  <si>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</si>
  <si>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</si>
  <si>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</si>
  <si>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</si>
  <si>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</si>
  <si>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</si>
  <si>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22/12/21 - VENCIMENTO 29/12/21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</si>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</sst>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73156</v>
      </c>
      <c r="C7" s="10">
        <f>C8+C11</f>
        <v>91602</v>
      </c>
      <c r="D7" s="10">
        <f aca="true" t="shared" si="0" ref="D7:K7">D8+D11</f>
        <v>268553</v>
      </c>
      <c r="E7" s="10">
        <f t="shared" si="0"/>
        <v>223937</v>
      </c>
      <c r="F7" s="10">
        <f t="shared" si="0"/>
        <v>228507</v>
      </c>
      <c r="G7" s="10">
        <f t="shared" si="0"/>
        <v>117857</v>
      </c>
      <c r="H7" s="10">
        <f t="shared" si="0"/>
        <v>64819</v>
      </c>
      <c r="I7" s="10">
        <f t="shared" si="0"/>
        <v>102855</v>
      </c>
      <c r="J7" s="10">
        <f t="shared" si="0"/>
        <v>90525</v>
      </c>
      <c r="K7" s="10">
        <f t="shared" si="0"/>
        <v>189335</v>
      </c>
      <c r="L7" s="10">
        <f>SUM(B7:K7)</f>
        <v>1451146</v>
      </c>
      <c r="M7" s="11"/>
    </row>
    <row r="8" spans="1:13" ht="17.25" customHeight="1">
      <c r="A8" s="12" t="s">
        <v>18</v>
      </c>
      <c r="B8" s="13">
        <f>B9+B10</f>
        <v>7484</v>
      </c>
      <c r="C8" s="13">
        <f aca="true" t="shared" si="1" ref="C8:K8">C9+C10</f>
        <v>8390</v>
      </c>
      <c r="D8" s="13">
        <f t="shared" si="1"/>
        <v>25736</v>
      </c>
      <c r="E8" s="13">
        <f t="shared" si="1"/>
        <v>19899</v>
      </c>
      <c r="F8" s="13">
        <f t="shared" si="1"/>
        <v>18415</v>
      </c>
      <c r="G8" s="13">
        <f t="shared" si="1"/>
        <v>11970</v>
      </c>
      <c r="H8" s="13">
        <f t="shared" si="1"/>
        <v>5460</v>
      </c>
      <c r="I8" s="13">
        <f t="shared" si="1"/>
        <v>6563</v>
      </c>
      <c r="J8" s="13">
        <f t="shared" si="1"/>
        <v>7213</v>
      </c>
      <c r="K8" s="13">
        <f t="shared" si="1"/>
        <v>15137</v>
      </c>
      <c r="L8" s="13">
        <f>SUM(B8:K8)</f>
        <v>126267</v>
      </c>
      <c r="M8"/>
    </row>
    <row r="9" spans="1:13" ht="17.25" customHeight="1">
      <c r="A9" s="14" t="s">
        <v>19</v>
      </c>
      <c r="B9" s="15">
        <v>7482</v>
      </c>
      <c r="C9" s="15">
        <v>8390</v>
      </c>
      <c r="D9" s="15">
        <v>25736</v>
      </c>
      <c r="E9" s="15">
        <v>19899</v>
      </c>
      <c r="F9" s="15">
        <v>18415</v>
      </c>
      <c r="G9" s="15">
        <v>11970</v>
      </c>
      <c r="H9" s="15">
        <v>5456</v>
      </c>
      <c r="I9" s="15">
        <v>6563</v>
      </c>
      <c r="J9" s="15">
        <v>7213</v>
      </c>
      <c r="K9" s="15">
        <v>15137</v>
      </c>
      <c r="L9" s="13">
        <f>SUM(B9:K9)</f>
        <v>126261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65672</v>
      </c>
      <c r="C11" s="15">
        <v>83212</v>
      </c>
      <c r="D11" s="15">
        <v>242817</v>
      </c>
      <c r="E11" s="15">
        <v>204038</v>
      </c>
      <c r="F11" s="15">
        <v>210092</v>
      </c>
      <c r="G11" s="15">
        <v>105887</v>
      </c>
      <c r="H11" s="15">
        <v>59359</v>
      </c>
      <c r="I11" s="15">
        <v>96292</v>
      </c>
      <c r="J11" s="15">
        <v>83312</v>
      </c>
      <c r="K11" s="15">
        <v>174198</v>
      </c>
      <c r="L11" s="13">
        <f>SUM(B11:K11)</f>
        <v>1324879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1.093132069896914</v>
      </c>
      <c r="C15" s="22">
        <v>1.258419348099934</v>
      </c>
      <c r="D15" s="22">
        <v>1.170729341387151</v>
      </c>
      <c r="E15" s="22">
        <v>1.128261074065991</v>
      </c>
      <c r="F15" s="22">
        <v>1.347357829088227</v>
      </c>
      <c r="G15" s="22">
        <v>1.323725226630776</v>
      </c>
      <c r="H15" s="22">
        <v>1.253217602492356</v>
      </c>
      <c r="I15" s="22">
        <v>1.271728439604155</v>
      </c>
      <c r="J15" s="22">
        <v>1.554576194481527</v>
      </c>
      <c r="K15" s="22">
        <v>1.146927031591896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474548.66000000003</v>
      </c>
      <c r="C17" s="25">
        <f aca="true" t="shared" si="2" ref="C17:K17">C18+C19+C20+C21+C22+C23+C24</f>
        <v>366967.70999999996</v>
      </c>
      <c r="D17" s="25">
        <f t="shared" si="2"/>
        <v>1199170.27</v>
      </c>
      <c r="E17" s="25">
        <f t="shared" si="2"/>
        <v>970407.67</v>
      </c>
      <c r="F17" s="25">
        <f t="shared" si="2"/>
        <v>1053569.3599999999</v>
      </c>
      <c r="G17" s="25">
        <f t="shared" si="2"/>
        <v>588065.49</v>
      </c>
      <c r="H17" s="25">
        <f t="shared" si="2"/>
        <v>339716.94</v>
      </c>
      <c r="I17" s="25">
        <f t="shared" si="2"/>
        <v>441749.11999999994</v>
      </c>
      <c r="J17" s="25">
        <f t="shared" si="2"/>
        <v>516668.64999999997</v>
      </c>
      <c r="K17" s="25">
        <f t="shared" si="2"/>
        <v>653403.79</v>
      </c>
      <c r="L17" s="25">
        <f>L18+L19+L20+L21+L22+L23+L24</f>
        <v>6604267.660000001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431759.4</v>
      </c>
      <c r="C18" s="33">
        <f t="shared" si="3"/>
        <v>285157.03</v>
      </c>
      <c r="D18" s="33">
        <f t="shared" si="3"/>
        <v>995015.72</v>
      </c>
      <c r="E18" s="33">
        <f t="shared" si="3"/>
        <v>840435.56</v>
      </c>
      <c r="F18" s="33">
        <f t="shared" si="3"/>
        <v>757729.21</v>
      </c>
      <c r="G18" s="33">
        <f t="shared" si="3"/>
        <v>429730.19</v>
      </c>
      <c r="H18" s="33">
        <f t="shared" si="3"/>
        <v>260345.51</v>
      </c>
      <c r="I18" s="33">
        <f t="shared" si="3"/>
        <v>342517.44</v>
      </c>
      <c r="J18" s="33">
        <f t="shared" si="3"/>
        <v>324658.86</v>
      </c>
      <c r="K18" s="33">
        <f t="shared" si="3"/>
        <v>554486.48</v>
      </c>
      <c r="L18" s="33">
        <f aca="true" t="shared" si="4" ref="L18:L24">SUM(B18:K18)</f>
        <v>5221835.4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40210.65</v>
      </c>
      <c r="C19" s="33">
        <f t="shared" si="5"/>
        <v>73690.09</v>
      </c>
      <c r="D19" s="33">
        <f t="shared" si="5"/>
        <v>169878.38</v>
      </c>
      <c r="E19" s="33">
        <f t="shared" si="5"/>
        <v>107795.17</v>
      </c>
      <c r="F19" s="33">
        <f t="shared" si="5"/>
        <v>263203.17</v>
      </c>
      <c r="G19" s="33">
        <f t="shared" si="5"/>
        <v>139114.5</v>
      </c>
      <c r="H19" s="33">
        <f t="shared" si="5"/>
        <v>65924.07</v>
      </c>
      <c r="I19" s="33">
        <f t="shared" si="5"/>
        <v>93071.73</v>
      </c>
      <c r="J19" s="33">
        <f t="shared" si="5"/>
        <v>180048.08</v>
      </c>
      <c r="K19" s="33">
        <f t="shared" si="5"/>
        <v>81469.05</v>
      </c>
      <c r="L19" s="33">
        <f t="shared" si="4"/>
        <v>1214404.8900000001</v>
      </c>
      <c r="M19"/>
    </row>
    <row r="20" spans="1:13" ht="17.25" customHeight="1">
      <c r="A20" s="27" t="s">
        <v>26</v>
      </c>
      <c r="B20" s="33">
        <v>1237.38</v>
      </c>
      <c r="C20" s="33">
        <v>6779.36</v>
      </c>
      <c r="D20" s="33">
        <v>31593.71</v>
      </c>
      <c r="E20" s="33">
        <v>19494.48</v>
      </c>
      <c r="F20" s="33">
        <v>31295.75</v>
      </c>
      <c r="G20" s="33">
        <v>19220.8</v>
      </c>
      <c r="H20" s="33">
        <v>12106.13</v>
      </c>
      <c r="I20" s="33">
        <v>4818.72</v>
      </c>
      <c r="J20" s="33">
        <v>9279.25</v>
      </c>
      <c r="K20" s="33">
        <v>14765.8</v>
      </c>
      <c r="L20" s="33">
        <f t="shared" si="4"/>
        <v>150591.38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-55022.32000000001</v>
      </c>
      <c r="C27" s="33">
        <f t="shared" si="6"/>
        <v>-38545.86</v>
      </c>
      <c r="D27" s="33">
        <f t="shared" si="6"/>
        <v>-118561.92</v>
      </c>
      <c r="E27" s="33">
        <f t="shared" si="6"/>
        <v>-96423.65000000001</v>
      </c>
      <c r="F27" s="33">
        <f t="shared" si="6"/>
        <v>-85703.92</v>
      </c>
      <c r="G27" s="33">
        <f t="shared" si="6"/>
        <v>-55282.13</v>
      </c>
      <c r="H27" s="33">
        <f t="shared" si="6"/>
        <v>-33347.22</v>
      </c>
      <c r="I27" s="33">
        <f t="shared" si="6"/>
        <v>-41722.619999999995</v>
      </c>
      <c r="J27" s="33">
        <f t="shared" si="6"/>
        <v>-34033.82</v>
      </c>
      <c r="K27" s="33">
        <f t="shared" si="6"/>
        <v>-69502.69</v>
      </c>
      <c r="L27" s="33">
        <f aca="true" t="shared" si="7" ref="L27:L34">SUM(B27:K27)</f>
        <v>-628146.1499999999</v>
      </c>
      <c r="M27"/>
    </row>
    <row r="28" spans="1:13" ht="18.75" customHeight="1">
      <c r="A28" s="27" t="s">
        <v>30</v>
      </c>
      <c r="B28" s="33">
        <f>B29+B30+B31+B32</f>
        <v>-32920.8</v>
      </c>
      <c r="C28" s="33">
        <f aca="true" t="shared" si="8" ref="C28:K28">C29+C30+C31+C32</f>
        <v>-36916</v>
      </c>
      <c r="D28" s="33">
        <f t="shared" si="8"/>
        <v>-113238.4</v>
      </c>
      <c r="E28" s="33">
        <f t="shared" si="8"/>
        <v>-87555.6</v>
      </c>
      <c r="F28" s="33">
        <f t="shared" si="8"/>
        <v>-81026</v>
      </c>
      <c r="G28" s="33">
        <f t="shared" si="8"/>
        <v>-52668</v>
      </c>
      <c r="H28" s="33">
        <f t="shared" si="8"/>
        <v>-24006.4</v>
      </c>
      <c r="I28" s="33">
        <f t="shared" si="8"/>
        <v>-39764.67</v>
      </c>
      <c r="J28" s="33">
        <f t="shared" si="8"/>
        <v>-31737.2</v>
      </c>
      <c r="K28" s="33">
        <f t="shared" si="8"/>
        <v>-66602.8</v>
      </c>
      <c r="L28" s="33">
        <f t="shared" si="7"/>
        <v>-566435.8700000001</v>
      </c>
      <c r="M28"/>
    </row>
    <row r="29" spans="1:13" s="36" customFormat="1" ht="18.75" customHeight="1">
      <c r="A29" s="34" t="s">
        <v>58</v>
      </c>
      <c r="B29" s="33">
        <f>-ROUND((B9)*$E$3,2)</f>
        <v>-32920.8</v>
      </c>
      <c r="C29" s="33">
        <f aca="true" t="shared" si="9" ref="C29:K29">-ROUND((C9)*$E$3,2)</f>
        <v>-36916</v>
      </c>
      <c r="D29" s="33">
        <f t="shared" si="9"/>
        <v>-113238.4</v>
      </c>
      <c r="E29" s="33">
        <f t="shared" si="9"/>
        <v>-87555.6</v>
      </c>
      <c r="F29" s="33">
        <f t="shared" si="9"/>
        <v>-81026</v>
      </c>
      <c r="G29" s="33">
        <f t="shared" si="9"/>
        <v>-52668</v>
      </c>
      <c r="H29" s="33">
        <f t="shared" si="9"/>
        <v>-24006.4</v>
      </c>
      <c r="I29" s="33">
        <f t="shared" si="9"/>
        <v>-28877.2</v>
      </c>
      <c r="J29" s="33">
        <f t="shared" si="9"/>
        <v>-31737.2</v>
      </c>
      <c r="K29" s="33">
        <f t="shared" si="9"/>
        <v>-66602.8</v>
      </c>
      <c r="L29" s="33">
        <f t="shared" si="7"/>
        <v>-555548.4000000001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-10887.47</v>
      </c>
      <c r="J32" s="17">
        <v>0</v>
      </c>
      <c r="K32" s="17">
        <v>0</v>
      </c>
      <c r="L32" s="33">
        <f t="shared" si="7"/>
        <v>-10887.47</v>
      </c>
      <c r="M32"/>
    </row>
    <row r="33" spans="1:13" s="36" customFormat="1" ht="18.75" customHeight="1">
      <c r="A33" s="27" t="s">
        <v>34</v>
      </c>
      <c r="B33" s="38">
        <f>SUM(B34:B46)</f>
        <v>-22101.52</v>
      </c>
      <c r="C33" s="38">
        <f aca="true" t="shared" si="10" ref="C33:K33">SUM(C34:C46)</f>
        <v>-1629.8600000000001</v>
      </c>
      <c r="D33" s="38">
        <f t="shared" si="10"/>
        <v>-5323.52</v>
      </c>
      <c r="E33" s="38">
        <f t="shared" si="10"/>
        <v>-8868.05</v>
      </c>
      <c r="F33" s="38">
        <f t="shared" si="10"/>
        <v>-4677.92</v>
      </c>
      <c r="G33" s="38">
        <f t="shared" si="10"/>
        <v>-2614.13</v>
      </c>
      <c r="H33" s="38">
        <f t="shared" si="10"/>
        <v>-9340.82</v>
      </c>
      <c r="I33" s="38">
        <f t="shared" si="10"/>
        <v>-1957.95</v>
      </c>
      <c r="J33" s="38">
        <f t="shared" si="10"/>
        <v>-2296.62</v>
      </c>
      <c r="K33" s="38">
        <f t="shared" si="10"/>
        <v>-2899.89</v>
      </c>
      <c r="L33" s="33">
        <f t="shared" si="7"/>
        <v>-61710.27999999999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-2567.93</v>
      </c>
      <c r="C44" s="33">
        <v>-1987.24</v>
      </c>
      <c r="D44" s="33">
        <v>-6490.8</v>
      </c>
      <c r="E44" s="33">
        <v>-5252</v>
      </c>
      <c r="F44" s="33">
        <v>-5703.64</v>
      </c>
      <c r="G44" s="33">
        <v>-3187.33</v>
      </c>
      <c r="H44" s="33">
        <v>-1832.39</v>
      </c>
      <c r="I44" s="33">
        <v>-2387.27</v>
      </c>
      <c r="J44" s="33">
        <v>-2800.2</v>
      </c>
      <c r="K44" s="33">
        <v>-3535.74</v>
      </c>
      <c r="L44" s="33">
        <f t="shared" si="11"/>
        <v>-35744.54</v>
      </c>
    </row>
    <row r="45" spans="1:12" ht="18.75" customHeight="1">
      <c r="A45" s="37" t="s">
        <v>77</v>
      </c>
      <c r="B45" s="33">
        <v>461.81</v>
      </c>
      <c r="C45" s="33">
        <v>357.38</v>
      </c>
      <c r="D45" s="33">
        <v>1167.28</v>
      </c>
      <c r="E45" s="33">
        <v>944.5</v>
      </c>
      <c r="F45" s="33">
        <v>1025.72</v>
      </c>
      <c r="G45" s="33">
        <v>573.2</v>
      </c>
      <c r="H45" s="33">
        <v>329.53</v>
      </c>
      <c r="I45" s="33">
        <v>429.32</v>
      </c>
      <c r="J45" s="33">
        <v>503.58</v>
      </c>
      <c r="K45" s="33">
        <v>635.85</v>
      </c>
      <c r="L45" s="33">
        <f t="shared" si="11"/>
        <v>6428.17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419526.34</v>
      </c>
      <c r="C49" s="41">
        <f aca="true" t="shared" si="12" ref="C49:K49">IF(C17+C27+C40+C50&lt;0,0,C17+C27+C50)</f>
        <v>328421.85</v>
      </c>
      <c r="D49" s="41">
        <f t="shared" si="12"/>
        <v>1080608.35</v>
      </c>
      <c r="E49" s="41">
        <f t="shared" si="12"/>
        <v>873984.02</v>
      </c>
      <c r="F49" s="41">
        <f t="shared" si="12"/>
        <v>967865.4399999998</v>
      </c>
      <c r="G49" s="41">
        <f t="shared" si="12"/>
        <v>532783.36</v>
      </c>
      <c r="H49" s="41">
        <f t="shared" si="12"/>
        <v>306369.72</v>
      </c>
      <c r="I49" s="41">
        <f t="shared" si="12"/>
        <v>400026.49999999994</v>
      </c>
      <c r="J49" s="41">
        <f t="shared" si="12"/>
        <v>482634.82999999996</v>
      </c>
      <c r="K49" s="41">
        <f t="shared" si="12"/>
        <v>583901.1000000001</v>
      </c>
      <c r="L49" s="42">
        <f>SUM(B49:K49)</f>
        <v>5976121.51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419526.33</v>
      </c>
      <c r="C55" s="41">
        <f aca="true" t="shared" si="14" ref="C55:J55">SUM(C56:C67)</f>
        <v>328421.83999999997</v>
      </c>
      <c r="D55" s="41">
        <f t="shared" si="14"/>
        <v>1080608.35</v>
      </c>
      <c r="E55" s="41">
        <f t="shared" si="14"/>
        <v>873984.01</v>
      </c>
      <c r="F55" s="41">
        <f t="shared" si="14"/>
        <v>967865.45</v>
      </c>
      <c r="G55" s="41">
        <f t="shared" si="14"/>
        <v>532783.37</v>
      </c>
      <c r="H55" s="41">
        <f t="shared" si="14"/>
        <v>306369.73</v>
      </c>
      <c r="I55" s="41">
        <f>SUM(I56:I70)</f>
        <v>400026.5</v>
      </c>
      <c r="J55" s="41">
        <f t="shared" si="14"/>
        <v>482634.83</v>
      </c>
      <c r="K55" s="41">
        <f>SUM(K56:K69)</f>
        <v>583901.1</v>
      </c>
      <c r="L55" s="46">
        <f>SUM(B55:K55)</f>
        <v>5976121.51</v>
      </c>
      <c r="M55" s="40"/>
    </row>
    <row r="56" spans="1:13" ht="18.75" customHeight="1">
      <c r="A56" s="47" t="s">
        <v>51</v>
      </c>
      <c r="B56" s="48">
        <v>419526.33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419526.33</v>
      </c>
      <c r="M56" s="40"/>
    </row>
    <row r="57" spans="1:12" ht="18.75" customHeight="1">
      <c r="A57" s="47" t="s">
        <v>61</v>
      </c>
      <c r="B57" s="17">
        <v>0</v>
      </c>
      <c r="C57" s="48">
        <v>286876.48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286876.48</v>
      </c>
    </row>
    <row r="58" spans="1:12" ht="18.75" customHeight="1">
      <c r="A58" s="47" t="s">
        <v>62</v>
      </c>
      <c r="B58" s="17">
        <v>0</v>
      </c>
      <c r="C58" s="48">
        <v>41545.36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41545.36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1080608.35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1080608.35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873984.01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873984.01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967865.45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967865.45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532783.37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532783.37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306369.73</v>
      </c>
      <c r="I63" s="17">
        <v>0</v>
      </c>
      <c r="J63" s="17">
        <v>0</v>
      </c>
      <c r="K63" s="17">
        <v>0</v>
      </c>
      <c r="L63" s="46">
        <f t="shared" si="15"/>
        <v>306369.73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482634.83</v>
      </c>
      <c r="K65" s="17">
        <v>0</v>
      </c>
      <c r="L65" s="46">
        <f t="shared" si="15"/>
        <v>482634.83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321671.12</v>
      </c>
      <c r="L66" s="46">
        <f t="shared" si="15"/>
        <v>321671.12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262229.98</v>
      </c>
      <c r="L67" s="46">
        <f t="shared" si="15"/>
        <v>262229.98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400026.5</v>
      </c>
      <c r="J70" s="53">
        <v>0</v>
      </c>
      <c r="K70" s="53">
        <v>0</v>
      </c>
      <c r="L70" s="51">
        <f>SUM(B70:K70)</f>
        <v>400026.5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2021-12-29T16:55:23Z</dcterms:modified>
  <cp:category/>
  <cp:version/>
  <cp:contentType/>
  <cp:contentStatus/>
</cp:coreProperties>
</file>