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<sst xmlns="http://schemas.openxmlformats.org/spreadsheetml/2006/main" count="80" uniqueCount="79">
  <si>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</si>
  <si>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</si>
  <si>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</si>
  <si>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</si>
  <si>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</si>
  <si>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</si>
  <si>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</si>
  <si>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</si>
  <si>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</si>
  <si>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</si>
  <si>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</si>
  <si>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</si>
  <si>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</si>
  <si>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</si>
  <si>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</si>
  <si>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</si>
  <si>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</si>
  <si>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</si>
  <si>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</si>
  <si>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</si>
  <si>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</si>
  <si>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</si>
  <si>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</si>
  <si>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</si>
  <si>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</si>
  <si>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</si>
  <si>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</si>
  <si>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</si>
  <si>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</si>
  <si>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</si>
  <si>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</si>
  <si>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</si>
  <si>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</si>
  <si>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</si>
  <si>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</si>
  <si>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</si>
  <si>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</si>
  <si>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</si>
  <si>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</si>
  <si>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</si>
  <si>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</si>
  <si>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</si>
  <si>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</si>
  <si>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</si>
  <si>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</si>
  <si>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</si>
  <si>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</si>
  <si>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</si>
  <si>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</si>
  <si>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</si>
  <si>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</si>
  <si>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</si>
  <si>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</si>
  <si>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</si>
  <si>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</si>
  <si>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</si>
  <si>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</si>
  <si>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</si>
  <si>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</si>
  <si>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</si>
  <si>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</si>
  <si>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</si>
  <si>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</si>
  <si>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</si>
  <si>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</si>
  <si>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</si>
  <si>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</si>
  <si>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</si>
  <si>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</si>
  <si>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</si>
  <si>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</si>
  <si>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</si>
  <si>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</si>
  <si>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</si>
  <si>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</si>
  <si>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</si>
  <si>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19/12/21 - VENCIMENTO 24/12/21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</si>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</sst>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22218</v>
      </c>
      <c r="C7" s="10">
        <f>C8+C11</f>
        <v>33152</v>
      </c>
      <c r="D7" s="10">
        <f aca="true" t="shared" si="0" ref="D7:K7">D8+D11</f>
        <v>105094</v>
      </c>
      <c r="E7" s="10">
        <f t="shared" si="0"/>
        <v>97737</v>
      </c>
      <c r="F7" s="10">
        <f t="shared" si="0"/>
        <v>94916</v>
      </c>
      <c r="G7" s="10">
        <f t="shared" si="0"/>
        <v>39990</v>
      </c>
      <c r="H7" s="10">
        <f t="shared" si="0"/>
        <v>22769</v>
      </c>
      <c r="I7" s="10">
        <f t="shared" si="0"/>
        <v>41784</v>
      </c>
      <c r="J7" s="10">
        <f t="shared" si="0"/>
        <v>24999</v>
      </c>
      <c r="K7" s="10">
        <f t="shared" si="0"/>
        <v>74933</v>
      </c>
      <c r="L7" s="10">
        <f>SUM(B7:K7)</f>
        <v>557592</v>
      </c>
      <c r="M7" s="11"/>
    </row>
    <row r="8" spans="1:13" ht="17.25" customHeight="1">
      <c r="A8" s="12" t="s">
        <v>18</v>
      </c>
      <c r="B8" s="13">
        <f>B9+B10</f>
        <v>2928</v>
      </c>
      <c r="C8" s="13">
        <f aca="true" t="shared" si="1" ref="C8:K8">C9+C10</f>
        <v>3672</v>
      </c>
      <c r="D8" s="13">
        <f t="shared" si="1"/>
        <v>13287</v>
      </c>
      <c r="E8" s="13">
        <f t="shared" si="1"/>
        <v>11406</v>
      </c>
      <c r="F8" s="13">
        <f t="shared" si="1"/>
        <v>10552</v>
      </c>
      <c r="G8" s="13">
        <f t="shared" si="1"/>
        <v>4796</v>
      </c>
      <c r="H8" s="13">
        <f t="shared" si="1"/>
        <v>2429</v>
      </c>
      <c r="I8" s="13">
        <f t="shared" si="1"/>
        <v>3417</v>
      </c>
      <c r="J8" s="13">
        <f t="shared" si="1"/>
        <v>2529</v>
      </c>
      <c r="K8" s="13">
        <f t="shared" si="1"/>
        <v>6635</v>
      </c>
      <c r="L8" s="13">
        <f>SUM(B8:K8)</f>
        <v>61651</v>
      </c>
      <c r="M8"/>
    </row>
    <row r="9" spans="1:13" ht="17.25" customHeight="1">
      <c r="A9" s="14" t="s">
        <v>19</v>
      </c>
      <c r="B9" s="15">
        <v>2922</v>
      </c>
      <c r="C9" s="15">
        <v>3672</v>
      </c>
      <c r="D9" s="15">
        <v>13287</v>
      </c>
      <c r="E9" s="15">
        <v>11406</v>
      </c>
      <c r="F9" s="15">
        <v>10552</v>
      </c>
      <c r="G9" s="15">
        <v>4796</v>
      </c>
      <c r="H9" s="15">
        <v>2425</v>
      </c>
      <c r="I9" s="15">
        <v>3417</v>
      </c>
      <c r="J9" s="15">
        <v>2529</v>
      </c>
      <c r="K9" s="15">
        <v>6635</v>
      </c>
      <c r="L9" s="13">
        <f>SUM(B9:K9)</f>
        <v>61641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19290</v>
      </c>
      <c r="C11" s="15">
        <v>29480</v>
      </c>
      <c r="D11" s="15">
        <v>91807</v>
      </c>
      <c r="E11" s="15">
        <v>86331</v>
      </c>
      <c r="F11" s="15">
        <v>84364</v>
      </c>
      <c r="G11" s="15">
        <v>35194</v>
      </c>
      <c r="H11" s="15">
        <v>20340</v>
      </c>
      <c r="I11" s="15">
        <v>38367</v>
      </c>
      <c r="J11" s="15">
        <v>22470</v>
      </c>
      <c r="K11" s="15">
        <v>68298</v>
      </c>
      <c r="L11" s="13">
        <f>SUM(B11:K11)</f>
        <v>495941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1.021605791115192</v>
      </c>
      <c r="C15" s="22">
        <v>1.200793468782255</v>
      </c>
      <c r="D15" s="22">
        <v>1.122492871210194</v>
      </c>
      <c r="E15" s="22">
        <v>1.12522541675856</v>
      </c>
      <c r="F15" s="22">
        <v>1.25198818758765</v>
      </c>
      <c r="G15" s="22">
        <v>1.123038109157308</v>
      </c>
      <c r="H15" s="22">
        <v>1.197316269382331</v>
      </c>
      <c r="I15" s="22">
        <v>1.146298777974939</v>
      </c>
      <c r="J15" s="22">
        <v>1.410429337087804</v>
      </c>
      <c r="K15" s="22">
        <v>1.040402356732609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136023.08000000002</v>
      </c>
      <c r="C17" s="25">
        <f aca="true" t="shared" si="2" ref="C17:K17">C18+C19+C20+C21+C22+C23+C24</f>
        <v>129036.75</v>
      </c>
      <c r="D17" s="25">
        <f t="shared" si="2"/>
        <v>456850.38000000006</v>
      </c>
      <c r="E17" s="25">
        <f t="shared" si="2"/>
        <v>429077.98000000004</v>
      </c>
      <c r="F17" s="25">
        <f t="shared" si="2"/>
        <v>410085.09</v>
      </c>
      <c r="G17" s="25">
        <f t="shared" si="2"/>
        <v>172849.98</v>
      </c>
      <c r="H17" s="25">
        <f t="shared" si="2"/>
        <v>116245.81</v>
      </c>
      <c r="I17" s="25">
        <f t="shared" si="2"/>
        <v>164359.65000000002</v>
      </c>
      <c r="J17" s="25">
        <f t="shared" si="2"/>
        <v>133839.66999999998</v>
      </c>
      <c r="K17" s="25">
        <f t="shared" si="2"/>
        <v>238920.86</v>
      </c>
      <c r="L17" s="25">
        <f>L18+L19+L20+L21+L22+L23+L24</f>
        <v>2387289.2500000005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131128.41</v>
      </c>
      <c r="C18" s="33">
        <f t="shared" si="3"/>
        <v>103202.18</v>
      </c>
      <c r="D18" s="33">
        <f t="shared" si="3"/>
        <v>389383.78</v>
      </c>
      <c r="E18" s="33">
        <f t="shared" si="3"/>
        <v>366806.96</v>
      </c>
      <c r="F18" s="33">
        <f t="shared" si="3"/>
        <v>314741.46</v>
      </c>
      <c r="G18" s="33">
        <f t="shared" si="3"/>
        <v>145811.54</v>
      </c>
      <c r="H18" s="33">
        <f t="shared" si="3"/>
        <v>91451.69</v>
      </c>
      <c r="I18" s="33">
        <f t="shared" si="3"/>
        <v>139144.9</v>
      </c>
      <c r="J18" s="33">
        <f t="shared" si="3"/>
        <v>89656.41</v>
      </c>
      <c r="K18" s="33">
        <f t="shared" si="3"/>
        <v>219448.78</v>
      </c>
      <c r="L18" s="33">
        <f aca="true" t="shared" si="4" ref="L18:L24">SUM(B18:K18)</f>
        <v>1990776.1099999999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2833.13</v>
      </c>
      <c r="C19" s="33">
        <f t="shared" si="5"/>
        <v>20722.32</v>
      </c>
      <c r="D19" s="33">
        <f t="shared" si="5"/>
        <v>47696.74</v>
      </c>
      <c r="E19" s="33">
        <f t="shared" si="5"/>
        <v>45933.55</v>
      </c>
      <c r="F19" s="33">
        <f t="shared" si="5"/>
        <v>79311.13</v>
      </c>
      <c r="G19" s="33">
        <f t="shared" si="5"/>
        <v>17940.38</v>
      </c>
      <c r="H19" s="33">
        <f t="shared" si="5"/>
        <v>18044.91</v>
      </c>
      <c r="I19" s="33">
        <f t="shared" si="5"/>
        <v>20356.73</v>
      </c>
      <c r="J19" s="33">
        <f t="shared" si="5"/>
        <v>36797.62</v>
      </c>
      <c r="K19" s="33">
        <f t="shared" si="5"/>
        <v>8866.25</v>
      </c>
      <c r="L19" s="33">
        <f t="shared" si="4"/>
        <v>298502.76</v>
      </c>
      <c r="M19"/>
    </row>
    <row r="20" spans="1:13" ht="17.25" customHeight="1">
      <c r="A20" s="27" t="s">
        <v>26</v>
      </c>
      <c r="B20" s="33">
        <v>720.31</v>
      </c>
      <c r="C20" s="33">
        <v>3771.02</v>
      </c>
      <c r="D20" s="33">
        <v>17087.4</v>
      </c>
      <c r="E20" s="33">
        <v>13655.01</v>
      </c>
      <c r="F20" s="33">
        <v>14691.27</v>
      </c>
      <c r="G20" s="33">
        <v>9098.06</v>
      </c>
      <c r="H20" s="33">
        <v>5407.98</v>
      </c>
      <c r="I20" s="33">
        <v>3516.79</v>
      </c>
      <c r="J20" s="33">
        <v>4703.18</v>
      </c>
      <c r="K20" s="33">
        <v>7923.37</v>
      </c>
      <c r="L20" s="33">
        <f t="shared" si="4"/>
        <v>80574.38999999998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-34418.57</v>
      </c>
      <c r="C27" s="33">
        <f t="shared" si="6"/>
        <v>-17638.489999999998</v>
      </c>
      <c r="D27" s="33">
        <f t="shared" si="6"/>
        <v>-63712.240000000005</v>
      </c>
      <c r="E27" s="33">
        <f t="shared" si="6"/>
        <v>-59678.880000000005</v>
      </c>
      <c r="F27" s="33">
        <f t="shared" si="6"/>
        <v>-51138.47</v>
      </c>
      <c r="G27" s="33">
        <f t="shared" si="6"/>
        <v>-23092.100000000002</v>
      </c>
      <c r="H27" s="33">
        <f t="shared" si="6"/>
        <v>-19841.489999999998</v>
      </c>
      <c r="I27" s="33">
        <f t="shared" si="6"/>
        <v>-16918.67</v>
      </c>
      <c r="J27" s="33">
        <f t="shared" si="6"/>
        <v>-12662.210000000001</v>
      </c>
      <c r="K27" s="33">
        <f t="shared" si="6"/>
        <v>-31935.14</v>
      </c>
      <c r="L27" s="33">
        <f aca="true" t="shared" si="7" ref="L27:L34">SUM(B27:K27)</f>
        <v>-331036.26</v>
      </c>
      <c r="M27"/>
    </row>
    <row r="28" spans="1:13" ht="18.75" customHeight="1">
      <c r="A28" s="27" t="s">
        <v>30</v>
      </c>
      <c r="B28" s="33">
        <f>B29+B30+B31+B32</f>
        <v>-12856.8</v>
      </c>
      <c r="C28" s="33">
        <f aca="true" t="shared" si="8" ref="C28:K28">C29+C30+C31+C32</f>
        <v>-16156.8</v>
      </c>
      <c r="D28" s="33">
        <f t="shared" si="8"/>
        <v>-58462.8</v>
      </c>
      <c r="E28" s="33">
        <f t="shared" si="8"/>
        <v>-50186.4</v>
      </c>
      <c r="F28" s="33">
        <f t="shared" si="8"/>
        <v>-46428.8</v>
      </c>
      <c r="G28" s="33">
        <f t="shared" si="8"/>
        <v>-21102.4</v>
      </c>
      <c r="H28" s="33">
        <f t="shared" si="8"/>
        <v>-10670</v>
      </c>
      <c r="I28" s="33">
        <f t="shared" si="8"/>
        <v>-15034.8</v>
      </c>
      <c r="J28" s="33">
        <f t="shared" si="8"/>
        <v>-11127.6</v>
      </c>
      <c r="K28" s="33">
        <f t="shared" si="8"/>
        <v>-29194</v>
      </c>
      <c r="L28" s="33">
        <f t="shared" si="7"/>
        <v>-271220.39999999997</v>
      </c>
      <c r="M28"/>
    </row>
    <row r="29" spans="1:13" s="36" customFormat="1" ht="18.75" customHeight="1">
      <c r="A29" s="34" t="s">
        <v>58</v>
      </c>
      <c r="B29" s="33">
        <f>-ROUND((B9)*$E$3,2)</f>
        <v>-12856.8</v>
      </c>
      <c r="C29" s="33">
        <f aca="true" t="shared" si="9" ref="C29:K29">-ROUND((C9)*$E$3,2)</f>
        <v>-16156.8</v>
      </c>
      <c r="D29" s="33">
        <f t="shared" si="9"/>
        <v>-58462.8</v>
      </c>
      <c r="E29" s="33">
        <f t="shared" si="9"/>
        <v>-50186.4</v>
      </c>
      <c r="F29" s="33">
        <f t="shared" si="9"/>
        <v>-46428.8</v>
      </c>
      <c r="G29" s="33">
        <f t="shared" si="9"/>
        <v>-21102.4</v>
      </c>
      <c r="H29" s="33">
        <f t="shared" si="9"/>
        <v>-10670</v>
      </c>
      <c r="I29" s="33">
        <f t="shared" si="9"/>
        <v>-15034.8</v>
      </c>
      <c r="J29" s="33">
        <f t="shared" si="9"/>
        <v>-11127.6</v>
      </c>
      <c r="K29" s="33">
        <f t="shared" si="9"/>
        <v>-29194</v>
      </c>
      <c r="L29" s="33">
        <f t="shared" si="7"/>
        <v>-271220.39999999997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-21561.77</v>
      </c>
      <c r="C33" s="38">
        <f aca="true" t="shared" si="10" ref="C33:K33">SUM(C34:C46)</f>
        <v>-1481.69</v>
      </c>
      <c r="D33" s="38">
        <f t="shared" si="10"/>
        <v>-5249.4400000000005</v>
      </c>
      <c r="E33" s="38">
        <f t="shared" si="10"/>
        <v>-9492.48</v>
      </c>
      <c r="F33" s="38">
        <f t="shared" si="10"/>
        <v>-4709.67</v>
      </c>
      <c r="G33" s="38">
        <f t="shared" si="10"/>
        <v>-1989.7</v>
      </c>
      <c r="H33" s="38">
        <f t="shared" si="10"/>
        <v>-9171.49</v>
      </c>
      <c r="I33" s="38">
        <f t="shared" si="10"/>
        <v>-1883.8700000000001</v>
      </c>
      <c r="J33" s="38">
        <f t="shared" si="10"/>
        <v>-1534.61</v>
      </c>
      <c r="K33" s="38">
        <f t="shared" si="10"/>
        <v>-2741.14</v>
      </c>
      <c r="L33" s="33">
        <f t="shared" si="7"/>
        <v>-59815.86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-1909.82</v>
      </c>
      <c r="C44" s="33">
        <v>-1806.58</v>
      </c>
      <c r="D44" s="33">
        <v>-6400.47</v>
      </c>
      <c r="E44" s="33">
        <v>-6013.34</v>
      </c>
      <c r="F44" s="33">
        <v>-5742.35</v>
      </c>
      <c r="G44" s="33">
        <v>-2425.98</v>
      </c>
      <c r="H44" s="33">
        <v>-1625.93</v>
      </c>
      <c r="I44" s="33">
        <v>-2296.94</v>
      </c>
      <c r="J44" s="33">
        <v>-1871.1</v>
      </c>
      <c r="K44" s="33">
        <v>-3342.18</v>
      </c>
      <c r="L44" s="33">
        <f t="shared" si="11"/>
        <v>-33434.689999999995</v>
      </c>
    </row>
    <row r="45" spans="1:12" ht="18.75" customHeight="1">
      <c r="A45" s="37" t="s">
        <v>77</v>
      </c>
      <c r="B45" s="33">
        <v>343.45</v>
      </c>
      <c r="C45" s="33">
        <v>324.89</v>
      </c>
      <c r="D45" s="33">
        <v>1151.03</v>
      </c>
      <c r="E45" s="33">
        <v>1081.41</v>
      </c>
      <c r="F45" s="33">
        <v>1032.68</v>
      </c>
      <c r="G45" s="33">
        <v>436.28</v>
      </c>
      <c r="H45" s="33">
        <v>292.4</v>
      </c>
      <c r="I45" s="33">
        <v>413.07</v>
      </c>
      <c r="J45" s="33">
        <v>336.49</v>
      </c>
      <c r="K45" s="33">
        <v>601.04</v>
      </c>
      <c r="L45" s="33">
        <f t="shared" si="11"/>
        <v>6012.739999999999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75461.65000000002</v>
      </c>
      <c r="C49" s="41">
        <f aca="true" t="shared" si="12" ref="C49:K49">IF(C17+C27+C40+C50&lt;0,0,C17+C27+C50)</f>
        <v>111398.26000000001</v>
      </c>
      <c r="D49" s="41">
        <f t="shared" si="12"/>
        <v>393138.1400000001</v>
      </c>
      <c r="E49" s="41">
        <f t="shared" si="12"/>
        <v>369399.10000000003</v>
      </c>
      <c r="F49" s="41">
        <f t="shared" si="12"/>
        <v>358946.62</v>
      </c>
      <c r="G49" s="41">
        <f t="shared" si="12"/>
        <v>149757.88</v>
      </c>
      <c r="H49" s="41">
        <f t="shared" si="12"/>
        <v>96404.32</v>
      </c>
      <c r="I49" s="41">
        <f t="shared" si="12"/>
        <v>147440.98000000004</v>
      </c>
      <c r="J49" s="41">
        <f t="shared" si="12"/>
        <v>121177.45999999998</v>
      </c>
      <c r="K49" s="41">
        <f t="shared" si="12"/>
        <v>206985.71999999997</v>
      </c>
      <c r="L49" s="42">
        <f>SUM(B49:K49)</f>
        <v>2030110.13</v>
      </c>
      <c r="M49" s="55"/>
    </row>
    <row r="50" spans="1:12" ht="18.75" customHeight="1">
      <c r="A50" s="27" t="s">
        <v>48</v>
      </c>
      <c r="B50" s="33">
        <v>-26142.859999999986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42">
        <f>SUM(B50:K50)</f>
        <v>-26142.859999999986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75461.66</v>
      </c>
      <c r="C55" s="41">
        <f aca="true" t="shared" si="14" ref="C55:J55">SUM(C56:C67)</f>
        <v>111398.25</v>
      </c>
      <c r="D55" s="41">
        <f t="shared" si="14"/>
        <v>393138.14</v>
      </c>
      <c r="E55" s="41">
        <f t="shared" si="14"/>
        <v>369399.1</v>
      </c>
      <c r="F55" s="41">
        <f t="shared" si="14"/>
        <v>358946.62</v>
      </c>
      <c r="G55" s="41">
        <f t="shared" si="14"/>
        <v>149757.87</v>
      </c>
      <c r="H55" s="41">
        <f t="shared" si="14"/>
        <v>96404.32</v>
      </c>
      <c r="I55" s="41">
        <f>SUM(I56:I70)</f>
        <v>147440.98</v>
      </c>
      <c r="J55" s="41">
        <f t="shared" si="14"/>
        <v>121177.46</v>
      </c>
      <c r="K55" s="41">
        <f>SUM(K56:K69)</f>
        <v>206985.72</v>
      </c>
      <c r="L55" s="46">
        <f>SUM(B55:K55)</f>
        <v>2030110.12</v>
      </c>
      <c r="M55" s="40"/>
    </row>
    <row r="56" spans="1:13" ht="18.75" customHeight="1">
      <c r="A56" s="47" t="s">
        <v>51</v>
      </c>
      <c r="B56" s="48">
        <v>75461.66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75461.66</v>
      </c>
      <c r="M56" s="40"/>
    </row>
    <row r="57" spans="1:12" ht="18.75" customHeight="1">
      <c r="A57" s="47" t="s">
        <v>61</v>
      </c>
      <c r="B57" s="17">
        <v>0</v>
      </c>
      <c r="C57" s="48">
        <v>97417.77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97417.77</v>
      </c>
    </row>
    <row r="58" spans="1:12" ht="18.75" customHeight="1">
      <c r="A58" s="47" t="s">
        <v>62</v>
      </c>
      <c r="B58" s="17">
        <v>0</v>
      </c>
      <c r="C58" s="48">
        <v>13980.48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13980.48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393138.14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393138.14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369399.1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369399.1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358946.62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358946.62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149757.87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149757.87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96404.32</v>
      </c>
      <c r="I63" s="17">
        <v>0</v>
      </c>
      <c r="J63" s="17">
        <v>0</v>
      </c>
      <c r="K63" s="17">
        <v>0</v>
      </c>
      <c r="L63" s="46">
        <f t="shared" si="15"/>
        <v>96404.32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121177.46</v>
      </c>
      <c r="K65" s="17">
        <v>0</v>
      </c>
      <c r="L65" s="46">
        <f t="shared" si="15"/>
        <v>121177.46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89210.85</v>
      </c>
      <c r="L66" s="46">
        <f t="shared" si="15"/>
        <v>89210.85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117774.87</v>
      </c>
      <c r="L67" s="46">
        <f t="shared" si="15"/>
        <v>117774.87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147440.98</v>
      </c>
      <c r="J70" s="53">
        <v>0</v>
      </c>
      <c r="K70" s="53">
        <v>0</v>
      </c>
      <c r="L70" s="51">
        <f>SUM(B70:K70)</f>
        <v>147440.98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2021-12-28T13:48:41Z</dcterms:modified>
  <cp:category/>
  <cp:version/>
  <cp:contentType/>
  <cp:contentStatus/>
</cp:coreProperties>
</file>