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<sst xmlns="http://schemas.openxmlformats.org/spreadsheetml/2006/main" count="82" uniqueCount="81">
  <si>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</si>
  <si>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</si>
  <si>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</si>
  <si>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</si>
  <si>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</si>
  <si>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</si>
  <si>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</si>
  <si>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</si>
  <si>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</si>
  <si>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</si>
  <si>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</si>
  <si>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</si>
  <si>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</si>
  <si>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</si>
  <si>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</si>
  <si>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</si>
  <si>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</si>
  <si>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</si>
  <si>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</si>
  <si>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</si>
  <si>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</si>
  <si>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</si>
  <si>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</si>
  <si>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</si>
  <si>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</si>
  <si>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</si>
  <si>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</si>
  <si>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</si>
  <si>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</si>
  <si>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</si>
  <si>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</si>
  <si>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</si>
  <si>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</si>
  <si>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</si>
  <si>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</si>
  <si>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</si>
  <si>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</si>
  <si>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</si>
  <si>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</si>
  <si>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</si>
  <si>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</si>
  <si>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</si>
  <si>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</si>
  <si>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</si>
  <si>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</si>
  <si>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</si>
  <si>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</si>
  <si>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</si>
  <si>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</si>
  <si>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</si>
  <si>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</si>
  <si>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</si>
  <si>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</si>
  <si>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</si>
  <si>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</si>
  <si>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</si>
  <si>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</si>
  <si>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</si>
  <si>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</si>
  <si>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</si>
  <si>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</si>
  <si>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</si>
  <si>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</si>
  <si>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</si>
  <si>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</si>
  <si>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</si>
  <si>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</si>
  <si>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</si>
  <si>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</si>
  <si>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</si>
  <si>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</si>
  <si>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</si>
  <si>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</si>
  <si>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</si>
  <si>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</si>
  <si>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17/12/21 - VENCIMENTO 24/12/21</t>
  </si>
  <si>
    <t>5.2.12. Amortização dos Investimentos</t>
  </si>
  <si>
    <t>7.15. Consórcio KBPX</t>
  </si>
  <si>
    <t>5.3. Revisão de Remuneração pelo Transporte Coletivo ¹</t>
  </si>
  <si>
    <t xml:space="preserve"> Energia para tração (AR0).</t>
  </si>
  <si>
    <t>Nota: (1) Revisões do mês de setembro/21, tarifa de remuneração por passageiros, fator de transição, ar-condicionado e frota não disponibilizada; total de 30.245 passageiros.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</si>
</sst>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78528</v>
      </c>
      <c r="C7" s="10">
        <f>C8+C11</f>
        <v>94886</v>
      </c>
      <c r="D7" s="10">
        <f aca="true" t="shared" si="0" ref="D7:K7">D8+D11</f>
        <v>283130</v>
      </c>
      <c r="E7" s="10">
        <f t="shared" si="0"/>
        <v>230595</v>
      </c>
      <c r="F7" s="10">
        <f t="shared" si="0"/>
        <v>242821</v>
      </c>
      <c r="G7" s="10">
        <f t="shared" si="0"/>
        <v>128752</v>
      </c>
      <c r="H7" s="10">
        <f t="shared" si="0"/>
        <v>68430</v>
      </c>
      <c r="I7" s="10">
        <f t="shared" si="0"/>
        <v>109023</v>
      </c>
      <c r="J7" s="10">
        <f t="shared" si="0"/>
        <v>102806</v>
      </c>
      <c r="K7" s="10">
        <f t="shared" si="0"/>
        <v>202611</v>
      </c>
      <c r="L7" s="10">
        <f>SUM(B7:K7)</f>
        <v>1541582</v>
      </c>
      <c r="M7" s="11"/>
    </row>
    <row r="8" spans="1:13" ht="17.25" customHeight="1">
      <c r="A8" s="12" t="s">
        <v>18</v>
      </c>
      <c r="B8" s="13">
        <f>B9+B10</f>
        <v>7294</v>
      </c>
      <c r="C8" s="13">
        <f aca="true" t="shared" si="1" ref="C8:K8">C9+C10</f>
        <v>7782</v>
      </c>
      <c r="D8" s="13">
        <f t="shared" si="1"/>
        <v>25508</v>
      </c>
      <c r="E8" s="13">
        <f t="shared" si="1"/>
        <v>18647</v>
      </c>
      <c r="F8" s="13">
        <f t="shared" si="1"/>
        <v>18120</v>
      </c>
      <c r="G8" s="13">
        <f t="shared" si="1"/>
        <v>12208</v>
      </c>
      <c r="H8" s="13">
        <f t="shared" si="1"/>
        <v>5674</v>
      </c>
      <c r="I8" s="13">
        <f t="shared" si="1"/>
        <v>6654</v>
      </c>
      <c r="J8" s="13">
        <f t="shared" si="1"/>
        <v>8018</v>
      </c>
      <c r="K8" s="13">
        <f t="shared" si="1"/>
        <v>15308</v>
      </c>
      <c r="L8" s="13">
        <f>SUM(B8:K8)</f>
        <v>125213</v>
      </c>
      <c r="M8"/>
    </row>
    <row r="9" spans="1:13" ht="17.25" customHeight="1">
      <c r="A9" s="14" t="s">
        <v>19</v>
      </c>
      <c r="B9" s="15">
        <v>7293</v>
      </c>
      <c r="C9" s="15">
        <v>7782</v>
      </c>
      <c r="D9" s="15">
        <v>25508</v>
      </c>
      <c r="E9" s="15">
        <v>18647</v>
      </c>
      <c r="F9" s="15">
        <v>18120</v>
      </c>
      <c r="G9" s="15">
        <v>12208</v>
      </c>
      <c r="H9" s="15">
        <v>5663</v>
      </c>
      <c r="I9" s="15">
        <v>6654</v>
      </c>
      <c r="J9" s="15">
        <v>8018</v>
      </c>
      <c r="K9" s="15">
        <v>15308</v>
      </c>
      <c r="L9" s="13">
        <f>SUM(B9:K9)</f>
        <v>125201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71234</v>
      </c>
      <c r="C11" s="15">
        <v>87104</v>
      </c>
      <c r="D11" s="15">
        <v>257622</v>
      </c>
      <c r="E11" s="15">
        <v>211948</v>
      </c>
      <c r="F11" s="15">
        <v>224701</v>
      </c>
      <c r="G11" s="15">
        <v>116544</v>
      </c>
      <c r="H11" s="15">
        <v>62756</v>
      </c>
      <c r="I11" s="15">
        <v>102369</v>
      </c>
      <c r="J11" s="15">
        <v>94788</v>
      </c>
      <c r="K11" s="15">
        <v>187303</v>
      </c>
      <c r="L11" s="13">
        <f>SUM(B11:K11)</f>
        <v>1416369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1.035287996107906</v>
      </c>
      <c r="C15" s="22">
        <v>1.222236190133243</v>
      </c>
      <c r="D15" s="22">
        <v>1.130287967946396</v>
      </c>
      <c r="E15" s="22">
        <v>1.095219378023904</v>
      </c>
      <c r="F15" s="22">
        <v>1.282278218839026</v>
      </c>
      <c r="G15" s="22">
        <v>1.228898275471066</v>
      </c>
      <c r="H15" s="22">
        <v>1.189690062839493</v>
      </c>
      <c r="I15" s="22">
        <v>1.218288529383328</v>
      </c>
      <c r="J15" s="22">
        <v>1.393436192621913</v>
      </c>
      <c r="K15" s="22">
        <v>1.087388285616136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482440.12</v>
      </c>
      <c r="C17" s="25">
        <f aca="true" t="shared" si="2" ref="C17:K17">C18+C19+C20+C21+C22+C23+C24</f>
        <v>368085.58</v>
      </c>
      <c r="D17" s="25">
        <f t="shared" si="2"/>
        <v>1220179.4</v>
      </c>
      <c r="E17" s="25">
        <f t="shared" si="2"/>
        <v>970155.25</v>
      </c>
      <c r="F17" s="25">
        <f t="shared" si="2"/>
        <v>1064954.65</v>
      </c>
      <c r="G17" s="25">
        <f t="shared" si="2"/>
        <v>596422.78</v>
      </c>
      <c r="H17" s="25">
        <f t="shared" si="2"/>
        <v>340148.81999999995</v>
      </c>
      <c r="I17" s="25">
        <f t="shared" si="2"/>
        <v>448491.85</v>
      </c>
      <c r="J17" s="25">
        <f t="shared" si="2"/>
        <v>526361.99</v>
      </c>
      <c r="K17" s="25">
        <f t="shared" si="2"/>
        <v>662498.6399999999</v>
      </c>
      <c r="L17" s="25">
        <f>L18+L19+L20+L21+L22+L23+L24</f>
        <v>6679739.080000001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463464.4</v>
      </c>
      <c r="C18" s="33">
        <f t="shared" si="3"/>
        <v>295380.12</v>
      </c>
      <c r="D18" s="33">
        <f t="shared" si="3"/>
        <v>1049024.96</v>
      </c>
      <c r="E18" s="33">
        <f t="shared" si="3"/>
        <v>865423.04</v>
      </c>
      <c r="F18" s="33">
        <f t="shared" si="3"/>
        <v>805194.44</v>
      </c>
      <c r="G18" s="33">
        <f t="shared" si="3"/>
        <v>469455.54</v>
      </c>
      <c r="H18" s="33">
        <f t="shared" si="3"/>
        <v>274849.1</v>
      </c>
      <c r="I18" s="33">
        <f t="shared" si="3"/>
        <v>363057.49</v>
      </c>
      <c r="J18" s="33">
        <f t="shared" si="3"/>
        <v>368703.44</v>
      </c>
      <c r="K18" s="33">
        <f t="shared" si="3"/>
        <v>593366.57</v>
      </c>
      <c r="L18" s="33">
        <f aca="true" t="shared" si="4" ref="L18:L24">SUM(B18:K18)</f>
        <v>5547919.100000001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16354.73</v>
      </c>
      <c r="C19" s="33">
        <f t="shared" si="5"/>
        <v>65644.15</v>
      </c>
      <c r="D19" s="33">
        <f t="shared" si="5"/>
        <v>136675.33</v>
      </c>
      <c r="E19" s="33">
        <f t="shared" si="5"/>
        <v>82405.04</v>
      </c>
      <c r="F19" s="33">
        <f t="shared" si="5"/>
        <v>227288.85</v>
      </c>
      <c r="G19" s="33">
        <f t="shared" si="5"/>
        <v>107457.56</v>
      </c>
      <c r="H19" s="33">
        <f t="shared" si="5"/>
        <v>52136.14</v>
      </c>
      <c r="I19" s="33">
        <f t="shared" si="5"/>
        <v>79251.29</v>
      </c>
      <c r="J19" s="33">
        <f t="shared" si="5"/>
        <v>145061.28</v>
      </c>
      <c r="K19" s="33">
        <f t="shared" si="5"/>
        <v>51853.29</v>
      </c>
      <c r="L19" s="33">
        <f t="shared" si="4"/>
        <v>964127.66</v>
      </c>
      <c r="M19"/>
    </row>
    <row r="20" spans="1:13" ht="17.25" customHeight="1">
      <c r="A20" s="27" t="s">
        <v>26</v>
      </c>
      <c r="B20" s="33">
        <v>1279.76</v>
      </c>
      <c r="C20" s="33">
        <v>5720.08</v>
      </c>
      <c r="D20" s="33">
        <v>31796.65</v>
      </c>
      <c r="E20" s="33">
        <v>19644.71</v>
      </c>
      <c r="F20" s="33">
        <v>31130.13</v>
      </c>
      <c r="G20" s="33">
        <v>19509.68</v>
      </c>
      <c r="H20" s="33">
        <v>11822.35</v>
      </c>
      <c r="I20" s="33">
        <v>4841.84</v>
      </c>
      <c r="J20" s="33">
        <v>9914.81</v>
      </c>
      <c r="K20" s="33">
        <v>14596.32</v>
      </c>
      <c r="L20" s="33">
        <f t="shared" si="4"/>
        <v>150256.33000000002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-781170.39</v>
      </c>
      <c r="C27" s="33">
        <f t="shared" si="6"/>
        <v>-312288.92000000004</v>
      </c>
      <c r="D27" s="33">
        <f t="shared" si="6"/>
        <v>-1196335.95</v>
      </c>
      <c r="E27" s="33">
        <f t="shared" si="6"/>
        <v>-982453.19</v>
      </c>
      <c r="F27" s="33">
        <f t="shared" si="6"/>
        <v>-1074536.15</v>
      </c>
      <c r="G27" s="33">
        <f t="shared" si="6"/>
        <v>-506632.01</v>
      </c>
      <c r="H27" s="33">
        <f t="shared" si="6"/>
        <v>-255920.09000000003</v>
      </c>
      <c r="I27" s="33">
        <f t="shared" si="6"/>
        <v>-444481.51</v>
      </c>
      <c r="J27" s="33">
        <f t="shared" si="6"/>
        <v>-518077.95</v>
      </c>
      <c r="K27" s="33">
        <f t="shared" si="6"/>
        <v>-614803.43</v>
      </c>
      <c r="L27" s="33">
        <f aca="true" t="shared" si="7" ref="L27:L34">SUM(B27:K27)</f>
        <v>-6686699.589999999</v>
      </c>
      <c r="M27"/>
    </row>
    <row r="28" spans="1:13" ht="18.75" customHeight="1">
      <c r="A28" s="27" t="s">
        <v>30</v>
      </c>
      <c r="B28" s="33">
        <f>B29+B30+B31+B32</f>
        <v>-32089.2</v>
      </c>
      <c r="C28" s="33">
        <f aca="true" t="shared" si="8" ref="C28:K28">C29+C30+C31+C32</f>
        <v>-34240.8</v>
      </c>
      <c r="D28" s="33">
        <f t="shared" si="8"/>
        <v>-112235.2</v>
      </c>
      <c r="E28" s="33">
        <f t="shared" si="8"/>
        <v>-82046.8</v>
      </c>
      <c r="F28" s="33">
        <f t="shared" si="8"/>
        <v>-79728</v>
      </c>
      <c r="G28" s="33">
        <f t="shared" si="8"/>
        <v>-53715.2</v>
      </c>
      <c r="H28" s="33">
        <f t="shared" si="8"/>
        <v>-24917.2</v>
      </c>
      <c r="I28" s="33">
        <f t="shared" si="8"/>
        <v>-38157.36</v>
      </c>
      <c r="J28" s="33">
        <f t="shared" si="8"/>
        <v>-35279.2</v>
      </c>
      <c r="K28" s="33">
        <f t="shared" si="8"/>
        <v>-67355.2</v>
      </c>
      <c r="L28" s="33">
        <f t="shared" si="7"/>
        <v>-559764.16</v>
      </c>
      <c r="M28"/>
    </row>
    <row r="29" spans="1:13" s="36" customFormat="1" ht="18.75" customHeight="1">
      <c r="A29" s="34" t="s">
        <v>57</v>
      </c>
      <c r="B29" s="33">
        <f>-ROUND((B9)*$E$3,2)</f>
        <v>-32089.2</v>
      </c>
      <c r="C29" s="33">
        <f aca="true" t="shared" si="9" ref="C29:K29">-ROUND((C9)*$E$3,2)</f>
        <v>-34240.8</v>
      </c>
      <c r="D29" s="33">
        <f t="shared" si="9"/>
        <v>-112235.2</v>
      </c>
      <c r="E29" s="33">
        <f t="shared" si="9"/>
        <v>-82046.8</v>
      </c>
      <c r="F29" s="33">
        <f t="shared" si="9"/>
        <v>-79728</v>
      </c>
      <c r="G29" s="33">
        <f t="shared" si="9"/>
        <v>-53715.2</v>
      </c>
      <c r="H29" s="33">
        <f t="shared" si="9"/>
        <v>-24917.2</v>
      </c>
      <c r="I29" s="33">
        <f t="shared" si="9"/>
        <v>-29277.6</v>
      </c>
      <c r="J29" s="33">
        <f t="shared" si="9"/>
        <v>-35279.2</v>
      </c>
      <c r="K29" s="33">
        <f t="shared" si="9"/>
        <v>-67355.2</v>
      </c>
      <c r="L29" s="33">
        <f t="shared" si="7"/>
        <v>-550884.4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-8868.5</v>
      </c>
      <c r="J32" s="17">
        <v>0</v>
      </c>
      <c r="K32" s="17">
        <v>0</v>
      </c>
      <c r="L32" s="33">
        <f t="shared" si="7"/>
        <v>-8868.5</v>
      </c>
      <c r="M32"/>
    </row>
    <row r="33" spans="1:13" s="36" customFormat="1" ht="18.75" customHeight="1">
      <c r="A33" s="27" t="s">
        <v>34</v>
      </c>
      <c r="B33" s="38">
        <f>SUM(B34:B46)</f>
        <v>-28411.23</v>
      </c>
      <c r="C33" s="38">
        <f aca="true" t="shared" si="10" ref="C33:K33">SUM(C34:C46)</f>
        <v>-7573.3</v>
      </c>
      <c r="D33" s="38">
        <f t="shared" si="10"/>
        <v>-20342.050000000003</v>
      </c>
      <c r="E33" s="38">
        <f t="shared" si="10"/>
        <v>-33804.009999999995</v>
      </c>
      <c r="F33" s="38">
        <f t="shared" si="10"/>
        <v>-17063.51</v>
      </c>
      <c r="G33" s="38">
        <f t="shared" si="10"/>
        <v>-24410.98</v>
      </c>
      <c r="H33" s="38">
        <f t="shared" si="10"/>
        <v>-12324.44</v>
      </c>
      <c r="I33" s="38">
        <f t="shared" si="10"/>
        <v>-8968.29</v>
      </c>
      <c r="J33" s="38">
        <f t="shared" si="10"/>
        <v>-7989.43</v>
      </c>
      <c r="K33" s="38">
        <f t="shared" si="10"/>
        <v>-11577.949999999999</v>
      </c>
      <c r="L33" s="33">
        <f t="shared" si="7"/>
        <v>-172465.19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33">
        <v>-6299.13</v>
      </c>
      <c r="C37" s="33">
        <v>-5964.61</v>
      </c>
      <c r="D37" s="33">
        <v>-14997.37</v>
      </c>
      <c r="E37" s="33">
        <v>-24988.87</v>
      </c>
      <c r="F37" s="33">
        <v>-12396.17</v>
      </c>
      <c r="G37" s="33">
        <v>-21796.85</v>
      </c>
      <c r="H37" s="33">
        <v>-2994.2</v>
      </c>
      <c r="I37" s="33">
        <v>-6999.75</v>
      </c>
      <c r="J37" s="33">
        <v>-5682.22</v>
      </c>
      <c r="K37" s="33">
        <v>-8678.06</v>
      </c>
      <c r="L37" s="33">
        <f aca="true" t="shared" si="11" ref="L37:L47">SUM(B37:K37)</f>
        <v>-110797.23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-2580.83</v>
      </c>
      <c r="C44" s="33">
        <v>-1961.43</v>
      </c>
      <c r="D44" s="33">
        <v>-6516.6</v>
      </c>
      <c r="E44" s="33">
        <v>-5187.48</v>
      </c>
      <c r="F44" s="33">
        <v>-5690.74</v>
      </c>
      <c r="G44" s="33">
        <v>-3187.33</v>
      </c>
      <c r="H44" s="33">
        <v>-1819.49</v>
      </c>
      <c r="I44" s="33">
        <v>-2400.18</v>
      </c>
      <c r="J44" s="33">
        <v>-2813.11</v>
      </c>
      <c r="K44" s="33">
        <v>-3535.74</v>
      </c>
      <c r="L44" s="33">
        <f t="shared" si="11"/>
        <v>-35692.93000000001</v>
      </c>
    </row>
    <row r="45" spans="1:12" ht="18.75" customHeight="1">
      <c r="A45" s="37" t="s">
        <v>76</v>
      </c>
      <c r="B45" s="33">
        <v>464.13</v>
      </c>
      <c r="C45" s="33">
        <v>352.74</v>
      </c>
      <c r="D45" s="33">
        <v>1171.92</v>
      </c>
      <c r="E45" s="33">
        <v>932.89</v>
      </c>
      <c r="F45" s="33">
        <v>1023.4</v>
      </c>
      <c r="G45" s="33">
        <v>573.2</v>
      </c>
      <c r="H45" s="33">
        <v>327.21</v>
      </c>
      <c r="I45" s="33">
        <v>431.64</v>
      </c>
      <c r="J45" s="33">
        <v>505.9</v>
      </c>
      <c r="K45" s="33">
        <v>635.85</v>
      </c>
      <c r="L45" s="33"/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78</v>
      </c>
      <c r="B47" s="33">
        <v>-720669.96</v>
      </c>
      <c r="C47" s="33">
        <v>-270474.82</v>
      </c>
      <c r="D47" s="33">
        <v>-1063758.7</v>
      </c>
      <c r="E47" s="33">
        <v>-866602.38</v>
      </c>
      <c r="F47" s="33">
        <v>-977744.64</v>
      </c>
      <c r="G47" s="33">
        <v>-428505.83</v>
      </c>
      <c r="H47" s="33">
        <v>-218678.45</v>
      </c>
      <c r="I47" s="33">
        <v>-397355.86</v>
      </c>
      <c r="J47" s="33">
        <v>-474809.32</v>
      </c>
      <c r="K47" s="33">
        <v>-535870.28</v>
      </c>
      <c r="L47" s="33">
        <f t="shared" si="11"/>
        <v>-5954470.240000001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0</v>
      </c>
      <c r="C49" s="41">
        <f aca="true" t="shared" si="12" ref="C49:K49">IF(C17+C27+C40+C50&lt;0,0,C17+C27+C50)</f>
        <v>55796.659999999974</v>
      </c>
      <c r="D49" s="41">
        <f t="shared" si="12"/>
        <v>23843.449999999953</v>
      </c>
      <c r="E49" s="41">
        <f t="shared" si="12"/>
        <v>0</v>
      </c>
      <c r="F49" s="41">
        <f t="shared" si="12"/>
        <v>0</v>
      </c>
      <c r="G49" s="41">
        <f t="shared" si="12"/>
        <v>89790.77000000002</v>
      </c>
      <c r="H49" s="41">
        <f t="shared" si="12"/>
        <v>84228.72999999992</v>
      </c>
      <c r="I49" s="41">
        <f t="shared" si="12"/>
        <v>4010.3399999999674</v>
      </c>
      <c r="J49" s="41">
        <f t="shared" si="12"/>
        <v>8284.039999999979</v>
      </c>
      <c r="K49" s="41">
        <f t="shared" si="12"/>
        <v>47695.209999999846</v>
      </c>
      <c r="L49" s="42">
        <f>SUM(B49:K49)</f>
        <v>313649.19999999966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-298730.27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-12297.939999999944</v>
      </c>
      <c r="F51" s="33">
        <f t="shared" si="13"/>
        <v>-9581.5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42">
        <f>SUM(B51:K51)</f>
        <v>-320609.70999999996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0</v>
      </c>
      <c r="C55" s="41">
        <f aca="true" t="shared" si="14" ref="C55:J55">SUM(C56:C67)</f>
        <v>55796.66</v>
      </c>
      <c r="D55" s="41">
        <f t="shared" si="14"/>
        <v>23843.45</v>
      </c>
      <c r="E55" s="41">
        <f t="shared" si="14"/>
        <v>0</v>
      </c>
      <c r="F55" s="41">
        <f t="shared" si="14"/>
        <v>0</v>
      </c>
      <c r="G55" s="41">
        <f t="shared" si="14"/>
        <v>89790.78</v>
      </c>
      <c r="H55" s="41">
        <f t="shared" si="14"/>
        <v>84228.73</v>
      </c>
      <c r="I55" s="41">
        <f>SUM(I56:I70)</f>
        <v>4010.33999999997</v>
      </c>
      <c r="J55" s="41">
        <f t="shared" si="14"/>
        <v>8284.03999999998</v>
      </c>
      <c r="K55" s="41">
        <f>SUM(K56:K69)</f>
        <v>47695.21000000001</v>
      </c>
      <c r="L55" s="46">
        <f>SUM(B55:K55)</f>
        <v>313649.20999999996</v>
      </c>
      <c r="M55" s="40"/>
    </row>
    <row r="56" spans="1:13" ht="18.75" customHeight="1">
      <c r="A56" s="47" t="s">
        <v>50</v>
      </c>
      <c r="B56" s="48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0</v>
      </c>
      <c r="M56" s="40"/>
    </row>
    <row r="57" spans="1:12" ht="18.75" customHeight="1">
      <c r="A57" s="47" t="s">
        <v>60</v>
      </c>
      <c r="B57" s="17">
        <v>0</v>
      </c>
      <c r="C57" s="48">
        <v>48749.54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48749.54</v>
      </c>
    </row>
    <row r="58" spans="1:12" ht="18.75" customHeight="1">
      <c r="A58" s="47" t="s">
        <v>61</v>
      </c>
      <c r="B58" s="17">
        <v>0</v>
      </c>
      <c r="C58" s="48">
        <v>7047.12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7047.12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23843.45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23843.45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0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0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89790.78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89790.78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84228.73</v>
      </c>
      <c r="I63" s="17">
        <v>0</v>
      </c>
      <c r="J63" s="17">
        <v>0</v>
      </c>
      <c r="K63" s="17">
        <v>0</v>
      </c>
      <c r="L63" s="46">
        <f t="shared" si="15"/>
        <v>84228.73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8284.03999999998</v>
      </c>
      <c r="K65" s="17">
        <v>0</v>
      </c>
      <c r="L65" s="46">
        <f t="shared" si="15"/>
        <v>8284.03999999998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26041.58</v>
      </c>
      <c r="L66" s="46">
        <f t="shared" si="15"/>
        <v>26041.58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21653.63</v>
      </c>
      <c r="L67" s="46">
        <f t="shared" si="15"/>
        <v>21653.63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4010.33999999997</v>
      </c>
      <c r="J70" s="53">
        <v>0</v>
      </c>
      <c r="K70" s="53">
        <v>0</v>
      </c>
      <c r="L70" s="51">
        <f>SUM(B70:K70)</f>
        <v>4010.33999999997</v>
      </c>
    </row>
    <row r="71" spans="1:12" ht="18" customHeight="1">
      <c r="A71" s="52" t="s">
        <v>80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 t="s">
        <v>79</v>
      </c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2021-12-28T13:41:30Z</dcterms:modified>
  <cp:category/>
  <cp:version/>
  <cp:contentType/>
  <cp:contentStatus/>
</cp:coreProperties>
</file>