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<sst xmlns="http://schemas.openxmlformats.org/spreadsheetml/2006/main" count="80" uniqueCount="79">
  <si>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</si>
  <si>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</si>
  <si>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</si>
  <si>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</si>
  <si>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</si>
  <si>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</si>
  <si>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</si>
  <si>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</si>
  <si>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</si>
  <si>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</si>
  <si>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</si>
  <si>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</si>
  <si>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</si>
  <si>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</si>
  <si>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</si>
  <si>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</si>
  <si>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</si>
  <si>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</si>
  <si>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</si>
  <si>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</si>
  <si>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</si>
  <si>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</si>
  <si>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</si>
  <si>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</si>
  <si>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</si>
  <si>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</si>
  <si>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</si>
  <si>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</si>
  <si>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</si>
  <si>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</si>
  <si>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</si>
  <si>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</si>
  <si>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</si>
  <si>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</si>
  <si>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</si>
  <si>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</si>
  <si>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</si>
  <si>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</si>
  <si>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</si>
  <si>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</si>
  <si>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</si>
  <si>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</si>
  <si>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</si>
  <si>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</si>
  <si>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</si>
  <si>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</si>
  <si>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</si>
  <si>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</si>
  <si>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</si>
  <si>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</si>
  <si>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</si>
  <si>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</si>
  <si>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</si>
  <si>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</si>
  <si>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</si>
  <si>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</si>
  <si>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</si>
  <si>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</si>
  <si>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</si>
  <si>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</si>
  <si>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</si>
  <si>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</si>
  <si>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</si>
  <si>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</si>
  <si>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</si>
  <si>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</si>
  <si>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</si>
  <si>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</si>
  <si>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</si>
  <si>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</si>
  <si>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</si>
  <si>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</si>
  <si>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</si>
  <si>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</si>
  <si>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</si>
  <si>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</si>
  <si>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16/12/21 - VENCIMENTO 23/12/21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</si>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</sst>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80165</v>
      </c>
      <c r="C7" s="10">
        <f>C8+C11</f>
        <v>97741</v>
      </c>
      <c r="D7" s="10">
        <f aca="true" t="shared" si="0" ref="D7:K7">D8+D11</f>
        <v>288989</v>
      </c>
      <c r="E7" s="10">
        <f t="shared" si="0"/>
        <v>234557</v>
      </c>
      <c r="F7" s="10">
        <f t="shared" si="0"/>
        <v>245231</v>
      </c>
      <c r="G7" s="10">
        <f t="shared" si="0"/>
        <v>131364</v>
      </c>
      <c r="H7" s="10">
        <f t="shared" si="0"/>
        <v>69855</v>
      </c>
      <c r="I7" s="10">
        <f t="shared" si="0"/>
        <v>111621</v>
      </c>
      <c r="J7" s="10">
        <f t="shared" si="0"/>
        <v>104490</v>
      </c>
      <c r="K7" s="10">
        <f t="shared" si="0"/>
        <v>206622</v>
      </c>
      <c r="L7" s="10">
        <f>SUM(B7:K7)</f>
        <v>1570635</v>
      </c>
      <c r="M7" s="11"/>
    </row>
    <row r="8" spans="1:13" ht="17.25" customHeight="1">
      <c r="A8" s="12" t="s">
        <v>18</v>
      </c>
      <c r="B8" s="13">
        <f>B9+B10</f>
        <v>7144</v>
      </c>
      <c r="C8" s="13">
        <f aca="true" t="shared" si="1" ref="C8:K8">C9+C10</f>
        <v>7786</v>
      </c>
      <c r="D8" s="13">
        <f t="shared" si="1"/>
        <v>24254</v>
      </c>
      <c r="E8" s="13">
        <f t="shared" si="1"/>
        <v>17272</v>
      </c>
      <c r="F8" s="13">
        <f t="shared" si="1"/>
        <v>16942</v>
      </c>
      <c r="G8" s="13">
        <f t="shared" si="1"/>
        <v>11797</v>
      </c>
      <c r="H8" s="13">
        <f t="shared" si="1"/>
        <v>5535</v>
      </c>
      <c r="I8" s="13">
        <f t="shared" si="1"/>
        <v>6362</v>
      </c>
      <c r="J8" s="13">
        <f t="shared" si="1"/>
        <v>8278</v>
      </c>
      <c r="K8" s="13">
        <f t="shared" si="1"/>
        <v>14944</v>
      </c>
      <c r="L8" s="13">
        <f>SUM(B8:K8)</f>
        <v>120314</v>
      </c>
      <c r="M8"/>
    </row>
    <row r="9" spans="1:13" ht="17.25" customHeight="1">
      <c r="A9" s="14" t="s">
        <v>19</v>
      </c>
      <c r="B9" s="15">
        <v>7143</v>
      </c>
      <c r="C9" s="15">
        <v>7786</v>
      </c>
      <c r="D9" s="15">
        <v>24254</v>
      </c>
      <c r="E9" s="15">
        <v>17272</v>
      </c>
      <c r="F9" s="15">
        <v>16942</v>
      </c>
      <c r="G9" s="15">
        <v>11797</v>
      </c>
      <c r="H9" s="15">
        <v>5522</v>
      </c>
      <c r="I9" s="15">
        <v>6362</v>
      </c>
      <c r="J9" s="15">
        <v>8278</v>
      </c>
      <c r="K9" s="15">
        <v>14944</v>
      </c>
      <c r="L9" s="13">
        <f>SUM(B9:K9)</f>
        <v>120300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73021</v>
      </c>
      <c r="C11" s="15">
        <v>89955</v>
      </c>
      <c r="D11" s="15">
        <v>264735</v>
      </c>
      <c r="E11" s="15">
        <v>217285</v>
      </c>
      <c r="F11" s="15">
        <v>228289</v>
      </c>
      <c r="G11" s="15">
        <v>119567</v>
      </c>
      <c r="H11" s="15">
        <v>64320</v>
      </c>
      <c r="I11" s="15">
        <v>105259</v>
      </c>
      <c r="J11" s="15">
        <v>96212</v>
      </c>
      <c r="K11" s="15">
        <v>191678</v>
      </c>
      <c r="L11" s="13">
        <f>SUM(B11:K11)</f>
        <v>1450321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1.006547678377451</v>
      </c>
      <c r="C15" s="22">
        <v>1.182445355866469</v>
      </c>
      <c r="D15" s="22">
        <v>1.115552024990231</v>
      </c>
      <c r="E15" s="22">
        <v>1.097910833345867</v>
      </c>
      <c r="F15" s="22">
        <v>1.267783547409721</v>
      </c>
      <c r="G15" s="22">
        <v>1.206878273543375</v>
      </c>
      <c r="H15" s="22">
        <v>1.167625483178628</v>
      </c>
      <c r="I15" s="22">
        <v>1.178440203764002</v>
      </c>
      <c r="J15" s="22">
        <v>1.361501897197296</v>
      </c>
      <c r="K15" s="22">
        <v>1.064585812879689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479185.37</v>
      </c>
      <c r="C17" s="25">
        <f aca="true" t="shared" si="2" ref="C17:K17">C18+C19+C20+C21+C22+C23+C24</f>
        <v>366375.19999999995</v>
      </c>
      <c r="D17" s="25">
        <f t="shared" si="2"/>
        <v>1228793.79</v>
      </c>
      <c r="E17" s="25">
        <f t="shared" si="2"/>
        <v>988890.64</v>
      </c>
      <c r="F17" s="25">
        <f t="shared" si="2"/>
        <v>1063127.56</v>
      </c>
      <c r="G17" s="25">
        <f t="shared" si="2"/>
        <v>597746.24</v>
      </c>
      <c r="H17" s="25">
        <f t="shared" si="2"/>
        <v>340898.69999999995</v>
      </c>
      <c r="I17" s="25">
        <f t="shared" si="2"/>
        <v>444154.52</v>
      </c>
      <c r="J17" s="25">
        <f t="shared" si="2"/>
        <v>522937.6</v>
      </c>
      <c r="K17" s="25">
        <f t="shared" si="2"/>
        <v>661473.6999999998</v>
      </c>
      <c r="L17" s="25">
        <f>L18+L19+L20+L21+L22+L23+L24</f>
        <v>6693583.32</v>
      </c>
      <c r="M17"/>
    </row>
    <row r="18" spans="1:13" ht="17.25" customHeight="1">
      <c r="A18" s="26" t="s">
        <v>24</v>
      </c>
      <c r="B18" s="33">
        <f aca="true" t="shared" si="3" ref="B18:K18">ROUND(B13*B7,2)</f>
        <v>473125.81</v>
      </c>
      <c r="C18" s="33">
        <f t="shared" si="3"/>
        <v>304267.73</v>
      </c>
      <c r="D18" s="33">
        <f t="shared" si="3"/>
        <v>1070733.14</v>
      </c>
      <c r="E18" s="33">
        <f t="shared" si="3"/>
        <v>880292.42</v>
      </c>
      <c r="F18" s="33">
        <f t="shared" si="3"/>
        <v>813186</v>
      </c>
      <c r="G18" s="33">
        <f t="shared" si="3"/>
        <v>478979.42</v>
      </c>
      <c r="H18" s="33">
        <f t="shared" si="3"/>
        <v>280572.61</v>
      </c>
      <c r="I18" s="33">
        <f t="shared" si="3"/>
        <v>371709.09</v>
      </c>
      <c r="J18" s="33">
        <f t="shared" si="3"/>
        <v>374742.94</v>
      </c>
      <c r="K18" s="33">
        <f t="shared" si="3"/>
        <v>605113.19</v>
      </c>
      <c r="L18" s="33">
        <f aca="true" t="shared" si="4" ref="L18:L24">SUM(B18:K18)</f>
        <v>5652722.35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3097.88</v>
      </c>
      <c r="C19" s="33">
        <f t="shared" si="5"/>
        <v>55512.23</v>
      </c>
      <c r="D19" s="33">
        <f t="shared" si="5"/>
        <v>123725.38</v>
      </c>
      <c r="E19" s="33">
        <f t="shared" si="5"/>
        <v>86190.16</v>
      </c>
      <c r="F19" s="33">
        <f t="shared" si="5"/>
        <v>217757.83</v>
      </c>
      <c r="G19" s="33">
        <f t="shared" si="5"/>
        <v>99090.44</v>
      </c>
      <c r="H19" s="33">
        <f t="shared" si="5"/>
        <v>47031.12</v>
      </c>
      <c r="I19" s="33">
        <f t="shared" si="5"/>
        <v>66327.85</v>
      </c>
      <c r="J19" s="33">
        <f t="shared" si="5"/>
        <v>135470.28</v>
      </c>
      <c r="K19" s="33">
        <f t="shared" si="5"/>
        <v>39081.73</v>
      </c>
      <c r="L19" s="33">
        <f t="shared" si="4"/>
        <v>873284.8999999999</v>
      </c>
      <c r="M19"/>
    </row>
    <row r="20" spans="1:13" ht="17.25" customHeight="1">
      <c r="A20" s="27" t="s">
        <v>26</v>
      </c>
      <c r="B20" s="33">
        <v>1620.45</v>
      </c>
      <c r="C20" s="33">
        <v>5254.01</v>
      </c>
      <c r="D20" s="33">
        <v>31652.81</v>
      </c>
      <c r="E20" s="33">
        <v>19725.6</v>
      </c>
      <c r="F20" s="33">
        <v>30842.5</v>
      </c>
      <c r="G20" s="33">
        <v>19676.38</v>
      </c>
      <c r="H20" s="33">
        <v>11953.74</v>
      </c>
      <c r="I20" s="33">
        <v>4776.35</v>
      </c>
      <c r="J20" s="33">
        <v>10041.92</v>
      </c>
      <c r="K20" s="33">
        <v>14596.32</v>
      </c>
      <c r="L20" s="33">
        <f t="shared" si="4"/>
        <v>150140.08000000002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-53520.15</v>
      </c>
      <c r="C27" s="33">
        <f t="shared" si="6"/>
        <v>-35856.51</v>
      </c>
      <c r="D27" s="33">
        <f t="shared" si="6"/>
        <v>-112083.45000000001</v>
      </c>
      <c r="E27" s="33">
        <f t="shared" si="6"/>
        <v>-84875.43000000001</v>
      </c>
      <c r="F27" s="33">
        <f t="shared" si="6"/>
        <v>-79190.97</v>
      </c>
      <c r="G27" s="33">
        <f t="shared" si="6"/>
        <v>-54520.93</v>
      </c>
      <c r="H27" s="33">
        <f t="shared" si="6"/>
        <v>-33627.04</v>
      </c>
      <c r="I27" s="33">
        <f t="shared" si="6"/>
        <v>-40139.38</v>
      </c>
      <c r="J27" s="33">
        <f t="shared" si="6"/>
        <v>-38709.24</v>
      </c>
      <c r="K27" s="33">
        <f t="shared" si="6"/>
        <v>-68642.91</v>
      </c>
      <c r="L27" s="33">
        <f aca="true" t="shared" si="7" ref="L27:L34">SUM(B27:K27)</f>
        <v>-601166.01</v>
      </c>
      <c r="M27"/>
    </row>
    <row r="28" spans="1:13" ht="18.75" customHeight="1">
      <c r="A28" s="27" t="s">
        <v>30</v>
      </c>
      <c r="B28" s="33">
        <f>B29+B30+B31+B32</f>
        <v>-31429.2</v>
      </c>
      <c r="C28" s="33">
        <f aca="true" t="shared" si="8" ref="C28:K28">C29+C30+C31+C32</f>
        <v>-34258.4</v>
      </c>
      <c r="D28" s="33">
        <f t="shared" si="8"/>
        <v>-106717.6</v>
      </c>
      <c r="E28" s="33">
        <f t="shared" si="8"/>
        <v>-75996.8</v>
      </c>
      <c r="F28" s="33">
        <f t="shared" si="8"/>
        <v>-74544.8</v>
      </c>
      <c r="G28" s="33">
        <f t="shared" si="8"/>
        <v>-51906.8</v>
      </c>
      <c r="H28" s="33">
        <f t="shared" si="8"/>
        <v>-24296.8</v>
      </c>
      <c r="I28" s="33">
        <f t="shared" si="8"/>
        <v>-38202.6</v>
      </c>
      <c r="J28" s="33">
        <f t="shared" si="8"/>
        <v>-36423.2</v>
      </c>
      <c r="K28" s="33">
        <f t="shared" si="8"/>
        <v>-65753.6</v>
      </c>
      <c r="L28" s="33">
        <f t="shared" si="7"/>
        <v>-539529.7999999999</v>
      </c>
      <c r="M28"/>
    </row>
    <row r="29" spans="1:13" s="36" customFormat="1" ht="18.75" customHeight="1">
      <c r="A29" s="34" t="s">
        <v>58</v>
      </c>
      <c r="B29" s="33">
        <f>-ROUND((B9)*$E$3,2)</f>
        <v>-31429.2</v>
      </c>
      <c r="C29" s="33">
        <f aca="true" t="shared" si="9" ref="C29:K29">-ROUND((C9)*$E$3,2)</f>
        <v>-34258.4</v>
      </c>
      <c r="D29" s="33">
        <f t="shared" si="9"/>
        <v>-106717.6</v>
      </c>
      <c r="E29" s="33">
        <f t="shared" si="9"/>
        <v>-75996.8</v>
      </c>
      <c r="F29" s="33">
        <f t="shared" si="9"/>
        <v>-74544.8</v>
      </c>
      <c r="G29" s="33">
        <f t="shared" si="9"/>
        <v>-51906.8</v>
      </c>
      <c r="H29" s="33">
        <f t="shared" si="9"/>
        <v>-24296.8</v>
      </c>
      <c r="I29" s="33">
        <f t="shared" si="9"/>
        <v>-27992.8</v>
      </c>
      <c r="J29" s="33">
        <f t="shared" si="9"/>
        <v>-36423.2</v>
      </c>
      <c r="K29" s="33">
        <f t="shared" si="9"/>
        <v>-65753.6</v>
      </c>
      <c r="L29" s="33">
        <f t="shared" si="7"/>
        <v>-529320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-157.69</v>
      </c>
      <c r="J31" s="17">
        <v>0</v>
      </c>
      <c r="K31" s="17">
        <v>0</v>
      </c>
      <c r="L31" s="33">
        <f t="shared" si="7"/>
        <v>-157.69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-10052.11</v>
      </c>
      <c r="J32" s="17">
        <v>0</v>
      </c>
      <c r="K32" s="17">
        <v>0</v>
      </c>
      <c r="L32" s="33">
        <f t="shared" si="7"/>
        <v>-10052.11</v>
      </c>
      <c r="M32"/>
    </row>
    <row r="33" spans="1:13" s="36" customFormat="1" ht="18.75" customHeight="1">
      <c r="A33" s="27" t="s">
        <v>34</v>
      </c>
      <c r="B33" s="38">
        <f>SUM(B34:B46)</f>
        <v>-22090.95</v>
      </c>
      <c r="C33" s="38">
        <f aca="true" t="shared" si="10" ref="C33:K33">SUM(C34:C46)</f>
        <v>-1598.11</v>
      </c>
      <c r="D33" s="38">
        <f t="shared" si="10"/>
        <v>-5365.85</v>
      </c>
      <c r="E33" s="38">
        <f t="shared" si="10"/>
        <v>-8878.630000000001</v>
      </c>
      <c r="F33" s="38">
        <f t="shared" si="10"/>
        <v>-4646.17</v>
      </c>
      <c r="G33" s="38">
        <f t="shared" si="10"/>
        <v>-2614.13</v>
      </c>
      <c r="H33" s="38">
        <f t="shared" si="10"/>
        <v>-9330.240000000002</v>
      </c>
      <c r="I33" s="38">
        <f t="shared" si="10"/>
        <v>-1936.78</v>
      </c>
      <c r="J33" s="38">
        <f t="shared" si="10"/>
        <v>-2286.04</v>
      </c>
      <c r="K33" s="38">
        <f t="shared" si="10"/>
        <v>-2889.3100000000004</v>
      </c>
      <c r="L33" s="33">
        <f t="shared" si="7"/>
        <v>-61636.21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-2555.03</v>
      </c>
      <c r="C44" s="33">
        <v>-1948.53</v>
      </c>
      <c r="D44" s="33">
        <v>-6542.41</v>
      </c>
      <c r="E44" s="33">
        <v>-5264.9</v>
      </c>
      <c r="F44" s="33">
        <v>-5664.93</v>
      </c>
      <c r="G44" s="33">
        <v>-3187.33</v>
      </c>
      <c r="H44" s="33">
        <v>-1819.49</v>
      </c>
      <c r="I44" s="33">
        <v>-2361.46</v>
      </c>
      <c r="J44" s="33">
        <v>-2787.3</v>
      </c>
      <c r="K44" s="33">
        <v>-3522.84</v>
      </c>
      <c r="L44" s="33">
        <f t="shared" si="11"/>
        <v>-35654.22</v>
      </c>
    </row>
    <row r="45" spans="1:12" ht="18.75" customHeight="1">
      <c r="A45" s="37" t="s">
        <v>77</v>
      </c>
      <c r="B45" s="33">
        <v>459.48</v>
      </c>
      <c r="C45" s="33">
        <v>350.42</v>
      </c>
      <c r="D45" s="33">
        <v>1176.56</v>
      </c>
      <c r="E45" s="33">
        <v>946.82</v>
      </c>
      <c r="F45" s="33">
        <v>1018.76</v>
      </c>
      <c r="G45" s="33">
        <v>573.2</v>
      </c>
      <c r="H45" s="33">
        <v>327.21</v>
      </c>
      <c r="I45" s="33">
        <v>424.68</v>
      </c>
      <c r="J45" s="33">
        <v>501.26</v>
      </c>
      <c r="K45" s="33">
        <v>633.53</v>
      </c>
      <c r="L45" s="33">
        <f t="shared" si="11"/>
        <v>6411.92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425665.22</v>
      </c>
      <c r="C49" s="41">
        <f aca="true" t="shared" si="12" ref="C49:K49">IF(C17+C27+C40+C50&lt;0,0,C17+C27+C50)</f>
        <v>330518.68999999994</v>
      </c>
      <c r="D49" s="41">
        <f t="shared" si="12"/>
        <v>1116710.34</v>
      </c>
      <c r="E49" s="41">
        <f t="shared" si="12"/>
        <v>904015.21</v>
      </c>
      <c r="F49" s="41">
        <f t="shared" si="12"/>
        <v>983936.5900000001</v>
      </c>
      <c r="G49" s="41">
        <f t="shared" si="12"/>
        <v>543225.3099999999</v>
      </c>
      <c r="H49" s="41">
        <f t="shared" si="12"/>
        <v>307271.66</v>
      </c>
      <c r="I49" s="41">
        <f t="shared" si="12"/>
        <v>404015.14</v>
      </c>
      <c r="J49" s="41">
        <f t="shared" si="12"/>
        <v>484228.36</v>
      </c>
      <c r="K49" s="41">
        <f t="shared" si="12"/>
        <v>592830.7899999998</v>
      </c>
      <c r="L49" s="42">
        <f>SUM(B49:K49)</f>
        <v>6092417.31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425665.22</v>
      </c>
      <c r="C55" s="41">
        <f aca="true" t="shared" si="14" ref="C55:J55">SUM(C56:C67)</f>
        <v>330518.69</v>
      </c>
      <c r="D55" s="41">
        <f t="shared" si="14"/>
        <v>1116710.35</v>
      </c>
      <c r="E55" s="41">
        <f t="shared" si="14"/>
        <v>904015.21</v>
      </c>
      <c r="F55" s="41">
        <f t="shared" si="14"/>
        <v>983936.59</v>
      </c>
      <c r="G55" s="41">
        <f t="shared" si="14"/>
        <v>543225.3</v>
      </c>
      <c r="H55" s="41">
        <f t="shared" si="14"/>
        <v>307271.65</v>
      </c>
      <c r="I55" s="41">
        <f>SUM(I56:I70)</f>
        <v>404015.14</v>
      </c>
      <c r="J55" s="41">
        <f t="shared" si="14"/>
        <v>484228.36</v>
      </c>
      <c r="K55" s="41">
        <f>SUM(K56:K69)</f>
        <v>592830.78</v>
      </c>
      <c r="L55" s="46">
        <f>SUM(B55:K55)</f>
        <v>6092417.29</v>
      </c>
      <c r="M55" s="40"/>
    </row>
    <row r="56" spans="1:13" ht="18.75" customHeight="1">
      <c r="A56" s="47" t="s">
        <v>51</v>
      </c>
      <c r="B56" s="48">
        <v>425665.22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425665.22</v>
      </c>
      <c r="M56" s="40"/>
    </row>
    <row r="57" spans="1:12" ht="18.75" customHeight="1">
      <c r="A57" s="47" t="s">
        <v>61</v>
      </c>
      <c r="B57" s="17">
        <v>0</v>
      </c>
      <c r="C57" s="48">
        <v>288575.87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288575.87</v>
      </c>
    </row>
    <row r="58" spans="1:12" ht="18.75" customHeight="1">
      <c r="A58" s="47" t="s">
        <v>62</v>
      </c>
      <c r="B58" s="17">
        <v>0</v>
      </c>
      <c r="C58" s="48">
        <v>41942.82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41942.82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1116710.35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1116710.35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904015.21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904015.21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983936.59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983936.59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543225.3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543225.3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307271.65</v>
      </c>
      <c r="I63" s="17">
        <v>0</v>
      </c>
      <c r="J63" s="17">
        <v>0</v>
      </c>
      <c r="K63" s="17">
        <v>0</v>
      </c>
      <c r="L63" s="46">
        <f t="shared" si="15"/>
        <v>307271.65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484228.36</v>
      </c>
      <c r="K65" s="17">
        <v>0</v>
      </c>
      <c r="L65" s="46">
        <f t="shared" si="15"/>
        <v>484228.36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323804.17</v>
      </c>
      <c r="L66" s="46">
        <f t="shared" si="15"/>
        <v>323804.17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269026.61</v>
      </c>
      <c r="L67" s="46">
        <f t="shared" si="15"/>
        <v>269026.61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404015.14</v>
      </c>
      <c r="J70" s="53">
        <v>0</v>
      </c>
      <c r="K70" s="53">
        <v>0</v>
      </c>
      <c r="L70" s="51">
        <f>SUM(B70:K70)</f>
        <v>404015.14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2021-12-23T01:04:51Z</dcterms:modified>
  <cp:category/>
  <cp:version/>
  <cp:contentType/>
  <cp:contentStatus/>
</cp:coreProperties>
</file>