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<sst xmlns="http://schemas.openxmlformats.org/spreadsheetml/2006/main" count="80" uniqueCount="79">
  <si>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</si>
  <si>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</si>
  <si>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</si>
  <si>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</si>
  <si>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</si>
  <si>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</si>
  <si>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</si>
  <si>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</si>
  <si>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</si>
  <si>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</si>
  <si>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</si>
  <si>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</si>
  <si>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</si>
  <si>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</si>
  <si>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</si>
  <si>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</si>
  <si>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</si>
  <si>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</si>
  <si>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</si>
  <si>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</si>
  <si>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</si>
  <si>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</si>
  <si>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</si>
  <si>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</si>
  <si>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</si>
  <si>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</si>
  <si>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</si>
  <si>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</si>
  <si>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</si>
  <si>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</si>
  <si>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</si>
  <si>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</si>
  <si>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</si>
  <si>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</si>
  <si>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</si>
  <si>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</si>
  <si>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</si>
  <si>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</si>
  <si>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</si>
  <si>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</si>
  <si>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</si>
  <si>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</si>
  <si>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</si>
  <si>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</si>
  <si>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</si>
  <si>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</si>
  <si>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</si>
  <si>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</si>
  <si>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</si>
  <si>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</si>
  <si>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</si>
  <si>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</si>
  <si>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</si>
  <si>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</si>
  <si>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</si>
  <si>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</si>
  <si>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</si>
  <si>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</si>
  <si>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</si>
  <si>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</si>
  <si>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</si>
  <si>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</si>
  <si>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</si>
  <si>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</si>
  <si>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</si>
  <si>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</si>
  <si>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</si>
  <si>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</si>
  <si>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</si>
  <si>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</si>
  <si>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</si>
  <si>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</si>
  <si>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</si>
  <si>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</si>
  <si>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</si>
  <si>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</si>
  <si>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14/12/21 - VENCIMENTO 21/12/21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</si>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</sst>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81260</v>
      </c>
      <c r="C7" s="10">
        <f>C8+C11</f>
        <v>96821</v>
      </c>
      <c r="D7" s="10">
        <f aca="true" t="shared" si="0" ref="D7:K7">D8+D11</f>
        <v>285249</v>
      </c>
      <c r="E7" s="10">
        <f t="shared" si="0"/>
        <v>230570</v>
      </c>
      <c r="F7" s="10">
        <f t="shared" si="0"/>
        <v>237674</v>
      </c>
      <c r="G7" s="10">
        <f t="shared" si="0"/>
        <v>131135</v>
      </c>
      <c r="H7" s="10">
        <f t="shared" si="0"/>
        <v>69236</v>
      </c>
      <c r="I7" s="10">
        <f t="shared" si="0"/>
        <v>108408</v>
      </c>
      <c r="J7" s="10">
        <f t="shared" si="0"/>
        <v>103607</v>
      </c>
      <c r="K7" s="10">
        <f t="shared" si="0"/>
        <v>199160</v>
      </c>
      <c r="L7" s="10">
        <f>SUM(B7:K7)</f>
        <v>1543120</v>
      </c>
      <c r="M7" s="11"/>
    </row>
    <row r="8" spans="1:13" ht="17.25" customHeight="1">
      <c r="A8" s="12" t="s">
        <v>18</v>
      </c>
      <c r="B8" s="13">
        <f>B9+B10</f>
        <v>6992</v>
      </c>
      <c r="C8" s="13">
        <f aca="true" t="shared" si="1" ref="C8:K8">C9+C10</f>
        <v>7436</v>
      </c>
      <c r="D8" s="13">
        <f t="shared" si="1"/>
        <v>23086</v>
      </c>
      <c r="E8" s="13">
        <f t="shared" si="1"/>
        <v>16360</v>
      </c>
      <c r="F8" s="13">
        <f t="shared" si="1"/>
        <v>15754</v>
      </c>
      <c r="G8" s="13">
        <f t="shared" si="1"/>
        <v>11539</v>
      </c>
      <c r="H8" s="13">
        <f t="shared" si="1"/>
        <v>5266</v>
      </c>
      <c r="I8" s="13">
        <f t="shared" si="1"/>
        <v>6197</v>
      </c>
      <c r="J8" s="13">
        <f t="shared" si="1"/>
        <v>7777</v>
      </c>
      <c r="K8" s="13">
        <f t="shared" si="1"/>
        <v>13893</v>
      </c>
      <c r="L8" s="13">
        <f>SUM(B8:K8)</f>
        <v>114300</v>
      </c>
      <c r="M8"/>
    </row>
    <row r="9" spans="1:13" ht="17.25" customHeight="1">
      <c r="A9" s="14" t="s">
        <v>19</v>
      </c>
      <c r="B9" s="15">
        <v>6991</v>
      </c>
      <c r="C9" s="15">
        <v>7436</v>
      </c>
      <c r="D9" s="15">
        <v>23086</v>
      </c>
      <c r="E9" s="15">
        <v>16360</v>
      </c>
      <c r="F9" s="15">
        <v>15754</v>
      </c>
      <c r="G9" s="15">
        <v>11539</v>
      </c>
      <c r="H9" s="15">
        <v>5256</v>
      </c>
      <c r="I9" s="15">
        <v>6197</v>
      </c>
      <c r="J9" s="15">
        <v>7777</v>
      </c>
      <c r="K9" s="15">
        <v>13893</v>
      </c>
      <c r="L9" s="13">
        <f>SUM(B9:K9)</f>
        <v>114289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74268</v>
      </c>
      <c r="C11" s="15">
        <v>89385</v>
      </c>
      <c r="D11" s="15">
        <v>262163</v>
      </c>
      <c r="E11" s="15">
        <v>214210</v>
      </c>
      <c r="F11" s="15">
        <v>221920</v>
      </c>
      <c r="G11" s="15">
        <v>119596</v>
      </c>
      <c r="H11" s="15">
        <v>63970</v>
      </c>
      <c r="I11" s="15">
        <v>102211</v>
      </c>
      <c r="J11" s="15">
        <v>95830</v>
      </c>
      <c r="K11" s="15">
        <v>185267</v>
      </c>
      <c r="L11" s="13">
        <f>SUM(B11:K11)</f>
        <v>1428820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0.999096984717837</v>
      </c>
      <c r="C15" s="22">
        <v>1.19107131395553</v>
      </c>
      <c r="D15" s="22">
        <v>1.124924050699967</v>
      </c>
      <c r="E15" s="22">
        <v>1.102283835273471</v>
      </c>
      <c r="F15" s="22">
        <v>1.300214389277006</v>
      </c>
      <c r="G15" s="22">
        <v>1.208718104253161</v>
      </c>
      <c r="H15" s="22">
        <v>1.17587874132202</v>
      </c>
      <c r="I15" s="22">
        <v>1.211718704778244</v>
      </c>
      <c r="J15" s="22">
        <v>1.375410010327441</v>
      </c>
      <c r="K15" s="22">
        <v>1.093098607281455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482056.01999999996</v>
      </c>
      <c r="C17" s="25">
        <f aca="true" t="shared" si="2" ref="C17:K17">C18+C19+C20+C21+C22+C23+C24</f>
        <v>365503.87</v>
      </c>
      <c r="D17" s="25">
        <f t="shared" si="2"/>
        <v>1223232.03</v>
      </c>
      <c r="E17" s="25">
        <f t="shared" si="2"/>
        <v>976396.6899999998</v>
      </c>
      <c r="F17" s="25">
        <f t="shared" si="2"/>
        <v>1057182.28</v>
      </c>
      <c r="G17" s="25">
        <f t="shared" si="2"/>
        <v>597578.63</v>
      </c>
      <c r="H17" s="25">
        <f t="shared" si="2"/>
        <v>340464.58999999997</v>
      </c>
      <c r="I17" s="25">
        <f t="shared" si="2"/>
        <v>443601.88999999996</v>
      </c>
      <c r="J17" s="25">
        <f t="shared" si="2"/>
        <v>523878.67000000004</v>
      </c>
      <c r="K17" s="25">
        <f t="shared" si="2"/>
        <v>654797.0799999998</v>
      </c>
      <c r="L17" s="25">
        <f>L18+L19+L20+L21+L22+L23+L24</f>
        <v>6664691.75</v>
      </c>
      <c r="M17"/>
    </row>
    <row r="18" spans="1:13" ht="17.25" customHeight="1">
      <c r="A18" s="26" t="s">
        <v>24</v>
      </c>
      <c r="B18" s="33">
        <f aca="true" t="shared" si="3" ref="B18:K18">ROUND(B13*B7,2)</f>
        <v>479588.39</v>
      </c>
      <c r="C18" s="33">
        <f t="shared" si="3"/>
        <v>301403.77</v>
      </c>
      <c r="D18" s="33">
        <f t="shared" si="3"/>
        <v>1056876.07</v>
      </c>
      <c r="E18" s="33">
        <f t="shared" si="3"/>
        <v>865329.21</v>
      </c>
      <c r="F18" s="33">
        <f t="shared" si="3"/>
        <v>788126.98</v>
      </c>
      <c r="G18" s="33">
        <f t="shared" si="3"/>
        <v>478144.44</v>
      </c>
      <c r="H18" s="33">
        <f t="shared" si="3"/>
        <v>278086.39</v>
      </c>
      <c r="I18" s="33">
        <f t="shared" si="3"/>
        <v>361009.48</v>
      </c>
      <c r="J18" s="33">
        <f t="shared" si="3"/>
        <v>371576.14</v>
      </c>
      <c r="K18" s="33">
        <f t="shared" si="3"/>
        <v>583259.98</v>
      </c>
      <c r="L18" s="33">
        <f aca="true" t="shared" si="4" ref="L18:L24">SUM(B18:K18)</f>
        <v>5563400.85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-433.08</v>
      </c>
      <c r="C19" s="33">
        <f t="shared" si="5"/>
        <v>57589.61</v>
      </c>
      <c r="D19" s="33">
        <f t="shared" si="5"/>
        <v>132029.24</v>
      </c>
      <c r="E19" s="33">
        <f t="shared" si="5"/>
        <v>88509.19</v>
      </c>
      <c r="F19" s="33">
        <f t="shared" si="5"/>
        <v>236607.06</v>
      </c>
      <c r="G19" s="33">
        <f t="shared" si="5"/>
        <v>99797.4</v>
      </c>
      <c r="H19" s="33">
        <f t="shared" si="5"/>
        <v>48909.48</v>
      </c>
      <c r="I19" s="33">
        <f t="shared" si="5"/>
        <v>76432.46</v>
      </c>
      <c r="J19" s="33">
        <f t="shared" si="5"/>
        <v>139493.4</v>
      </c>
      <c r="K19" s="33">
        <f t="shared" si="5"/>
        <v>54300.69</v>
      </c>
      <c r="L19" s="33">
        <f t="shared" si="4"/>
        <v>933235.45</v>
      </c>
      <c r="M19"/>
    </row>
    <row r="20" spans="1:13" ht="17.25" customHeight="1">
      <c r="A20" s="27" t="s">
        <v>26</v>
      </c>
      <c r="B20" s="33">
        <v>1559.48</v>
      </c>
      <c r="C20" s="33">
        <v>5169.26</v>
      </c>
      <c r="D20" s="33">
        <v>31644.26</v>
      </c>
      <c r="E20" s="33">
        <v>19875.83</v>
      </c>
      <c r="F20" s="33">
        <v>31107.01</v>
      </c>
      <c r="G20" s="33">
        <v>19636.79</v>
      </c>
      <c r="H20" s="33">
        <v>12127.49</v>
      </c>
      <c r="I20" s="33">
        <v>4818.72</v>
      </c>
      <c r="J20" s="33">
        <v>10126.67</v>
      </c>
      <c r="K20" s="33">
        <v>14553.95</v>
      </c>
      <c r="L20" s="33">
        <f t="shared" si="4"/>
        <v>150619.46000000002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-52872.5</v>
      </c>
      <c r="C27" s="33">
        <f t="shared" si="6"/>
        <v>-34327.090000000004</v>
      </c>
      <c r="D27" s="33">
        <f t="shared" si="6"/>
        <v>-106954.84</v>
      </c>
      <c r="E27" s="33">
        <f t="shared" si="6"/>
        <v>-80841.45999999999</v>
      </c>
      <c r="F27" s="33">
        <f t="shared" si="6"/>
        <v>-73963.77</v>
      </c>
      <c r="G27" s="33">
        <f t="shared" si="6"/>
        <v>-53396.31</v>
      </c>
      <c r="H27" s="33">
        <f t="shared" si="6"/>
        <v>-32456.640000000003</v>
      </c>
      <c r="I27" s="33">
        <f t="shared" si="6"/>
        <v>-45582.17</v>
      </c>
      <c r="J27" s="33">
        <f t="shared" si="6"/>
        <v>-36526.01</v>
      </c>
      <c r="K27" s="33">
        <f t="shared" si="6"/>
        <v>-64007.92</v>
      </c>
      <c r="L27" s="33">
        <f aca="true" t="shared" si="7" ref="L27:L34">SUM(B27:K27)</f>
        <v>-580928.7100000001</v>
      </c>
      <c r="M27"/>
    </row>
    <row r="28" spans="1:13" ht="18.75" customHeight="1">
      <c r="A28" s="27" t="s">
        <v>30</v>
      </c>
      <c r="B28" s="33">
        <f>B29+B30+B31+B32</f>
        <v>-30760.4</v>
      </c>
      <c r="C28" s="33">
        <f aca="true" t="shared" si="8" ref="C28:K28">C29+C30+C31+C32</f>
        <v>-32718.4</v>
      </c>
      <c r="D28" s="33">
        <f t="shared" si="8"/>
        <v>-101578.4</v>
      </c>
      <c r="E28" s="33">
        <f t="shared" si="8"/>
        <v>-71984</v>
      </c>
      <c r="F28" s="33">
        <f t="shared" si="8"/>
        <v>-69317.6</v>
      </c>
      <c r="G28" s="33">
        <f t="shared" si="8"/>
        <v>-50771.6</v>
      </c>
      <c r="H28" s="33">
        <f t="shared" si="8"/>
        <v>-23126.4</v>
      </c>
      <c r="I28" s="33">
        <f t="shared" si="8"/>
        <v>-43634.799999999996</v>
      </c>
      <c r="J28" s="33">
        <f t="shared" si="8"/>
        <v>-34218.8</v>
      </c>
      <c r="K28" s="33">
        <f t="shared" si="8"/>
        <v>-61129.2</v>
      </c>
      <c r="L28" s="33">
        <f t="shared" si="7"/>
        <v>-519239.60000000003</v>
      </c>
      <c r="M28"/>
    </row>
    <row r="29" spans="1:13" s="36" customFormat="1" ht="18.75" customHeight="1">
      <c r="A29" s="34" t="s">
        <v>58</v>
      </c>
      <c r="B29" s="33">
        <f>-ROUND((B9)*$E$3,2)</f>
        <v>-30760.4</v>
      </c>
      <c r="C29" s="33">
        <f aca="true" t="shared" si="9" ref="C29:K29">-ROUND((C9)*$E$3,2)</f>
        <v>-32718.4</v>
      </c>
      <c r="D29" s="33">
        <f t="shared" si="9"/>
        <v>-101578.4</v>
      </c>
      <c r="E29" s="33">
        <f t="shared" si="9"/>
        <v>-71984</v>
      </c>
      <c r="F29" s="33">
        <f t="shared" si="9"/>
        <v>-69317.6</v>
      </c>
      <c r="G29" s="33">
        <f t="shared" si="9"/>
        <v>-50771.6</v>
      </c>
      <c r="H29" s="33">
        <f t="shared" si="9"/>
        <v>-23126.4</v>
      </c>
      <c r="I29" s="33">
        <f t="shared" si="9"/>
        <v>-27266.8</v>
      </c>
      <c r="J29" s="33">
        <f t="shared" si="9"/>
        <v>-34218.8</v>
      </c>
      <c r="K29" s="33">
        <f t="shared" si="9"/>
        <v>-61129.2</v>
      </c>
      <c r="L29" s="33">
        <f t="shared" si="7"/>
        <v>-502871.60000000003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-16356.74</v>
      </c>
      <c r="J32" s="17">
        <v>0</v>
      </c>
      <c r="K32" s="17">
        <v>0</v>
      </c>
      <c r="L32" s="33">
        <f t="shared" si="7"/>
        <v>-16356.74</v>
      </c>
      <c r="M32"/>
    </row>
    <row r="33" spans="1:13" s="36" customFormat="1" ht="18.75" customHeight="1">
      <c r="A33" s="27" t="s">
        <v>34</v>
      </c>
      <c r="B33" s="38">
        <f>SUM(B34:B46)</f>
        <v>-22112.100000000002</v>
      </c>
      <c r="C33" s="38">
        <f aca="true" t="shared" si="10" ref="C33:K33">SUM(C34:C46)</f>
        <v>-1608.69</v>
      </c>
      <c r="D33" s="38">
        <f t="shared" si="10"/>
        <v>-5376.44</v>
      </c>
      <c r="E33" s="38">
        <f t="shared" si="10"/>
        <v>-8857.46</v>
      </c>
      <c r="F33" s="38">
        <f t="shared" si="10"/>
        <v>-4646.17</v>
      </c>
      <c r="G33" s="38">
        <f t="shared" si="10"/>
        <v>-2624.71</v>
      </c>
      <c r="H33" s="38">
        <f t="shared" si="10"/>
        <v>-9330.240000000002</v>
      </c>
      <c r="I33" s="38">
        <f t="shared" si="10"/>
        <v>-1947.37</v>
      </c>
      <c r="J33" s="38">
        <f t="shared" si="10"/>
        <v>-2307.21</v>
      </c>
      <c r="K33" s="38">
        <f t="shared" si="10"/>
        <v>-2878.72</v>
      </c>
      <c r="L33" s="33">
        <f t="shared" si="7"/>
        <v>-61689.11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-2580.83</v>
      </c>
      <c r="C44" s="33">
        <v>-1961.43</v>
      </c>
      <c r="D44" s="33">
        <v>-6555.32</v>
      </c>
      <c r="E44" s="33">
        <v>-5239.09</v>
      </c>
      <c r="F44" s="33">
        <v>-5664.93</v>
      </c>
      <c r="G44" s="33">
        <v>-3200.23</v>
      </c>
      <c r="H44" s="33">
        <v>-1819.49</v>
      </c>
      <c r="I44" s="33">
        <v>-2374.37</v>
      </c>
      <c r="J44" s="33">
        <v>-2813.11</v>
      </c>
      <c r="K44" s="33">
        <v>-3509.93</v>
      </c>
      <c r="L44" s="33">
        <f t="shared" si="11"/>
        <v>-35718.729999999996</v>
      </c>
    </row>
    <row r="45" spans="1:12" ht="18.75" customHeight="1">
      <c r="A45" s="37" t="s">
        <v>77</v>
      </c>
      <c r="B45" s="33">
        <v>464.13</v>
      </c>
      <c r="C45" s="33">
        <v>352.74</v>
      </c>
      <c r="D45" s="33">
        <v>1178.88</v>
      </c>
      <c r="E45" s="33">
        <v>942.18</v>
      </c>
      <c r="F45" s="33">
        <v>1018.76</v>
      </c>
      <c r="G45" s="33">
        <v>575.52</v>
      </c>
      <c r="H45" s="33">
        <v>327.21</v>
      </c>
      <c r="I45" s="33">
        <v>427</v>
      </c>
      <c r="J45" s="33">
        <v>505.9</v>
      </c>
      <c r="K45" s="33">
        <v>631.21</v>
      </c>
      <c r="L45" s="33">
        <f t="shared" si="11"/>
        <v>6423.529999999999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429183.51999999996</v>
      </c>
      <c r="C49" s="41">
        <f aca="true" t="shared" si="12" ref="C49:K49">IF(C17+C27+C40+C50&lt;0,0,C17+C27+C50)</f>
        <v>331176.77999999997</v>
      </c>
      <c r="D49" s="41">
        <f t="shared" si="12"/>
        <v>1116277.19</v>
      </c>
      <c r="E49" s="41">
        <f t="shared" si="12"/>
        <v>895555.2299999999</v>
      </c>
      <c r="F49" s="41">
        <f t="shared" si="12"/>
        <v>983218.51</v>
      </c>
      <c r="G49" s="41">
        <f t="shared" si="12"/>
        <v>544182.3200000001</v>
      </c>
      <c r="H49" s="41">
        <f t="shared" si="12"/>
        <v>308007.94999999995</v>
      </c>
      <c r="I49" s="41">
        <f t="shared" si="12"/>
        <v>398019.72</v>
      </c>
      <c r="J49" s="41">
        <f t="shared" si="12"/>
        <v>487352.66000000003</v>
      </c>
      <c r="K49" s="41">
        <f t="shared" si="12"/>
        <v>590789.1599999998</v>
      </c>
      <c r="L49" s="42">
        <f>SUM(B49:K49)</f>
        <v>6083763.04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429183.53</v>
      </c>
      <c r="C55" s="41">
        <f aca="true" t="shared" si="14" ref="C55:J55">SUM(C56:C67)</f>
        <v>331176.79</v>
      </c>
      <c r="D55" s="41">
        <f t="shared" si="14"/>
        <v>1116277.19</v>
      </c>
      <c r="E55" s="41">
        <f t="shared" si="14"/>
        <v>895555.22</v>
      </c>
      <c r="F55" s="41">
        <f t="shared" si="14"/>
        <v>983218.52</v>
      </c>
      <c r="G55" s="41">
        <f t="shared" si="14"/>
        <v>544182.32</v>
      </c>
      <c r="H55" s="41">
        <f t="shared" si="14"/>
        <v>308007.96</v>
      </c>
      <c r="I55" s="41">
        <f>SUM(I56:I70)</f>
        <v>398019.72</v>
      </c>
      <c r="J55" s="41">
        <f t="shared" si="14"/>
        <v>487352.66</v>
      </c>
      <c r="K55" s="41">
        <f>SUM(K56:K69)</f>
        <v>590789.15</v>
      </c>
      <c r="L55" s="46">
        <f>SUM(B55:K55)</f>
        <v>6083763.0600000005</v>
      </c>
      <c r="M55" s="40"/>
    </row>
    <row r="56" spans="1:13" ht="18.75" customHeight="1">
      <c r="A56" s="47" t="s">
        <v>51</v>
      </c>
      <c r="B56" s="48">
        <v>429183.53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429183.53</v>
      </c>
      <c r="M56" s="40"/>
    </row>
    <row r="57" spans="1:12" ht="18.75" customHeight="1">
      <c r="A57" s="47" t="s">
        <v>61</v>
      </c>
      <c r="B57" s="17">
        <v>0</v>
      </c>
      <c r="C57" s="48">
        <v>289051.1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289051.1</v>
      </c>
    </row>
    <row r="58" spans="1:12" ht="18.75" customHeight="1">
      <c r="A58" s="47" t="s">
        <v>62</v>
      </c>
      <c r="B58" s="17">
        <v>0</v>
      </c>
      <c r="C58" s="48">
        <v>42125.69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42125.69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1116277.19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1116277.19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895555.22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895555.22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983218.52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983218.52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544182.32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544182.32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308007.96</v>
      </c>
      <c r="I63" s="17">
        <v>0</v>
      </c>
      <c r="J63" s="17">
        <v>0</v>
      </c>
      <c r="K63" s="17">
        <v>0</v>
      </c>
      <c r="L63" s="46">
        <f t="shared" si="15"/>
        <v>308007.96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487352.66</v>
      </c>
      <c r="K65" s="17">
        <v>0</v>
      </c>
      <c r="L65" s="46">
        <f t="shared" si="15"/>
        <v>487352.66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326233.77</v>
      </c>
      <c r="L66" s="46">
        <f t="shared" si="15"/>
        <v>326233.77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264555.38</v>
      </c>
      <c r="L67" s="46">
        <f t="shared" si="15"/>
        <v>264555.38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398019.72</v>
      </c>
      <c r="J70" s="53">
        <v>0</v>
      </c>
      <c r="K70" s="53">
        <v>0</v>
      </c>
      <c r="L70" s="51">
        <f>SUM(B70:K70)</f>
        <v>398019.72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2021-12-20T17:54:22Z</dcterms:modified>
  <cp:category/>
  <cp:version/>
  <cp:contentType/>
  <cp:contentStatus/>
</cp:coreProperties>
</file>