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'detalhamento'!$A$1:$L$69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<sst xmlns="http://schemas.openxmlformats.org/spreadsheetml/2006/main" count="81" uniqueCount="80">
  <si>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</si>
  <si>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</si>
  <si>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</si>
  <si>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</si>
  <si>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</si>
  <si>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</si>
  <si>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</si>
  <si>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</si>
  <si>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</si>
  <si>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</si>
  <si>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</si>
  <si>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</si>
  <si>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</si>
  <si>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</si>
  <si>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</si>
  <si>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</si>
  <si>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</si>
  <si>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</si>
  <si>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</si>
  <si>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</si>
  <si>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</si>
  <si>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</si>
  <si>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</si>
  <si>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</si>
  <si>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</si>
  <si>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</si>
  <si>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</si>
  <si>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</si>
  <si>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</si>
  <si>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</si>
  <si>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</si>
  <si>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</si>
  <si>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</si>
  <si>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</si>
  <si>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</si>
  <si>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</si>
  <si>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</si>
  <si>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</si>
  <si>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</si>
  <si>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</si>
  <si>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</si>
  <si>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</si>
  <si>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</si>
  <si>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</si>
  <si>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</si>
  <si>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</si>
  <si>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</si>
  <si>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</si>
  <si>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</si>
  <si>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</si>
  <si>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</si>
  <si>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</si>
  <si>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</si>
  <si>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</si>
  <si>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</si>
  <si>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</si>
  <si>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</si>
  <si>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</si>
  <si>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</si>
  <si>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</si>
  <si>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</si>
  <si>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</si>
  <si>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</si>
  <si>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</si>
  <si>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</si>
  <si>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</si>
  <si>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</si>
  <si>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</si>
  <si>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</si>
  <si>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</si>
  <si>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</si>
  <si>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</si>
  <si>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</si>
  <si>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</si>
  <si>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</si>
  <si>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13/12/21 - VENCIMENTO 20/12/21</t>
  </si>
  <si>
    <t>5.2.12. Amortização dos Investimentos</t>
  </si>
  <si>
    <t>5.3. Revisão de Remuneração pelo Transporte Coletivo ¹</t>
  </si>
  <si>
    <t>7.15. Consórcio KBPX</t>
  </si>
  <si>
    <t>¹ Frota Parada de agosto.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</si>
</sst>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79149</v>
      </c>
      <c r="C7" s="10">
        <f>C8+C11</f>
        <v>93846</v>
      </c>
      <c r="D7" s="10">
        <f aca="true" t="shared" si="0" ref="D7:K7">D8+D11</f>
        <v>276972</v>
      </c>
      <c r="E7" s="10">
        <f t="shared" si="0"/>
        <v>228999</v>
      </c>
      <c r="F7" s="10">
        <f t="shared" si="0"/>
        <v>252949</v>
      </c>
      <c r="G7" s="10">
        <f t="shared" si="0"/>
        <v>127743</v>
      </c>
      <c r="H7" s="10">
        <f t="shared" si="0"/>
        <v>67545</v>
      </c>
      <c r="I7" s="10">
        <f t="shared" si="0"/>
        <v>105398</v>
      </c>
      <c r="J7" s="10">
        <f t="shared" si="0"/>
        <v>100491</v>
      </c>
      <c r="K7" s="10">
        <f t="shared" si="0"/>
        <v>197170</v>
      </c>
      <c r="L7" s="10">
        <f>SUM(B7:K7)</f>
        <v>1530262</v>
      </c>
      <c r="M7" s="11"/>
    </row>
    <row r="8" spans="1:13" ht="17.25" customHeight="1">
      <c r="A8" s="12" t="s">
        <v>18</v>
      </c>
      <c r="B8" s="13">
        <f>B9+B10</f>
        <v>7238</v>
      </c>
      <c r="C8" s="13">
        <f aca="true" t="shared" si="1" ref="C8:K8">C9+C10</f>
        <v>7521</v>
      </c>
      <c r="D8" s="13">
        <f t="shared" si="1"/>
        <v>23505</v>
      </c>
      <c r="E8" s="13">
        <f t="shared" si="1"/>
        <v>17609</v>
      </c>
      <c r="F8" s="13">
        <f t="shared" si="1"/>
        <v>17794</v>
      </c>
      <c r="G8" s="13">
        <f t="shared" si="1"/>
        <v>11390</v>
      </c>
      <c r="H8" s="13">
        <f t="shared" si="1"/>
        <v>5390</v>
      </c>
      <c r="I8" s="13">
        <f t="shared" si="1"/>
        <v>6282</v>
      </c>
      <c r="J8" s="13">
        <f t="shared" si="1"/>
        <v>7469</v>
      </c>
      <c r="K8" s="13">
        <f t="shared" si="1"/>
        <v>14499</v>
      </c>
      <c r="L8" s="13">
        <f>SUM(B8:K8)</f>
        <v>118697</v>
      </c>
      <c r="M8"/>
    </row>
    <row r="9" spans="1:13" ht="17.25" customHeight="1">
      <c r="A9" s="14" t="s">
        <v>19</v>
      </c>
      <c r="B9" s="15">
        <v>7235</v>
      </c>
      <c r="C9" s="15">
        <v>7521</v>
      </c>
      <c r="D9" s="15">
        <v>23505</v>
      </c>
      <c r="E9" s="15">
        <v>17609</v>
      </c>
      <c r="F9" s="15">
        <v>17794</v>
      </c>
      <c r="G9" s="15">
        <v>11390</v>
      </c>
      <c r="H9" s="15">
        <v>5381</v>
      </c>
      <c r="I9" s="15">
        <v>6282</v>
      </c>
      <c r="J9" s="15">
        <v>7469</v>
      </c>
      <c r="K9" s="15">
        <v>14499</v>
      </c>
      <c r="L9" s="13">
        <f>SUM(B9:K9)</f>
        <v>118685</v>
      </c>
      <c r="M9"/>
    </row>
    <row r="10" spans="1:13" ht="17.25" customHeight="1">
      <c r="A10" s="14" t="s">
        <v>20</v>
      </c>
      <c r="B10" s="15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9</v>
      </c>
      <c r="I10" s="15">
        <v>0</v>
      </c>
      <c r="J10" s="15">
        <v>0</v>
      </c>
      <c r="K10" s="15">
        <v>0</v>
      </c>
      <c r="L10" s="13">
        <f>SUM(B10:K10)</f>
        <v>12</v>
      </c>
      <c r="M10"/>
    </row>
    <row r="11" spans="1:13" ht="17.25" customHeight="1">
      <c r="A11" s="12" t="s">
        <v>21</v>
      </c>
      <c r="B11" s="15">
        <v>71911</v>
      </c>
      <c r="C11" s="15">
        <v>86325</v>
      </c>
      <c r="D11" s="15">
        <v>253467</v>
      </c>
      <c r="E11" s="15">
        <v>211390</v>
      </c>
      <c r="F11" s="15">
        <v>235155</v>
      </c>
      <c r="G11" s="15">
        <v>116353</v>
      </c>
      <c r="H11" s="15">
        <v>62155</v>
      </c>
      <c r="I11" s="15">
        <v>99116</v>
      </c>
      <c r="J11" s="15">
        <v>93022</v>
      </c>
      <c r="K11" s="15">
        <v>182671</v>
      </c>
      <c r="L11" s="13">
        <f>SUM(B11:K11)</f>
        <v>1411565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5.9019</v>
      </c>
      <c r="C13" s="20">
        <v>3.113</v>
      </c>
      <c r="D13" s="20">
        <v>3.7051</v>
      </c>
      <c r="E13" s="20">
        <v>3.753</v>
      </c>
      <c r="F13" s="20">
        <v>3.316</v>
      </c>
      <c r="G13" s="20">
        <v>3.6462</v>
      </c>
      <c r="H13" s="20">
        <v>4.0165</v>
      </c>
      <c r="I13" s="20">
        <v>3.3301</v>
      </c>
      <c r="J13" s="20">
        <v>3.5864</v>
      </c>
      <c r="K13" s="20">
        <v>2.9286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1.021774141713066</v>
      </c>
      <c r="C15" s="22">
        <v>1.223205236403392</v>
      </c>
      <c r="D15" s="22">
        <v>1.153676080622516</v>
      </c>
      <c r="E15" s="22">
        <v>1.106381431527581</v>
      </c>
      <c r="F15" s="22">
        <v>1.230651646924671</v>
      </c>
      <c r="G15" s="22">
        <v>1.235679625521452</v>
      </c>
      <c r="H15" s="22">
        <v>1.201160487276966</v>
      </c>
      <c r="I15" s="22">
        <v>1.246320218269452</v>
      </c>
      <c r="J15" s="22">
        <v>1.425219680874458</v>
      </c>
      <c r="K15" s="22">
        <v>1.103513070669739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74</v>
      </c>
      <c r="B17" s="25">
        <f>B18+B19+B20+B21+B22+B23+B24</f>
        <v>480265.95999999996</v>
      </c>
      <c r="C17" s="25">
        <f aca="true" t="shared" si="2" ref="C17:K17">C18+C19+C20+C21+C22+C23+C24</f>
        <v>363860.85</v>
      </c>
      <c r="D17" s="25">
        <f t="shared" si="2"/>
        <v>1218192.81</v>
      </c>
      <c r="E17" s="25">
        <f t="shared" si="2"/>
        <v>973188.1599999999</v>
      </c>
      <c r="F17" s="25">
        <f t="shared" si="2"/>
        <v>1064398.3699999999</v>
      </c>
      <c r="G17" s="25">
        <f t="shared" si="2"/>
        <v>594976.5800000001</v>
      </c>
      <c r="H17" s="25">
        <f t="shared" si="2"/>
        <v>339163.18999999994</v>
      </c>
      <c r="I17" s="25">
        <f t="shared" si="2"/>
        <v>443685.49</v>
      </c>
      <c r="J17" s="25">
        <f t="shared" si="2"/>
        <v>526671.46</v>
      </c>
      <c r="K17" s="25">
        <f t="shared" si="2"/>
        <v>654397.87</v>
      </c>
      <c r="L17" s="25">
        <f>L18+L19+L20+L21+L22+L23+L24</f>
        <v>6658800.740000001</v>
      </c>
      <c r="M17"/>
    </row>
    <row r="18" spans="1:13" ht="17.25" customHeight="1">
      <c r="A18" s="26" t="s">
        <v>24</v>
      </c>
      <c r="B18" s="33">
        <f aca="true" t="shared" si="3" ref="B18:K18">ROUND(B13*B7,2)</f>
        <v>467129.48</v>
      </c>
      <c r="C18" s="33">
        <f t="shared" si="3"/>
        <v>292142.6</v>
      </c>
      <c r="D18" s="33">
        <f t="shared" si="3"/>
        <v>1026208.96</v>
      </c>
      <c r="E18" s="33">
        <f t="shared" si="3"/>
        <v>859433.25</v>
      </c>
      <c r="F18" s="33">
        <f t="shared" si="3"/>
        <v>838778.88</v>
      </c>
      <c r="G18" s="33">
        <f t="shared" si="3"/>
        <v>465776.53</v>
      </c>
      <c r="H18" s="33">
        <f t="shared" si="3"/>
        <v>271294.49</v>
      </c>
      <c r="I18" s="33">
        <f t="shared" si="3"/>
        <v>350985.88</v>
      </c>
      <c r="J18" s="33">
        <f t="shared" si="3"/>
        <v>360400.92</v>
      </c>
      <c r="K18" s="33">
        <f t="shared" si="3"/>
        <v>577432.06</v>
      </c>
      <c r="L18" s="33">
        <f aca="true" t="shared" si="4" ref="L18:L24">SUM(B18:K18)</f>
        <v>5509583.050000001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10171.34</v>
      </c>
      <c r="C19" s="33">
        <f t="shared" si="5"/>
        <v>65207.76</v>
      </c>
      <c r="D19" s="33">
        <f t="shared" si="5"/>
        <v>157703.77</v>
      </c>
      <c r="E19" s="33">
        <f t="shared" si="5"/>
        <v>91427.74</v>
      </c>
      <c r="F19" s="33">
        <f t="shared" si="5"/>
        <v>193465.73</v>
      </c>
      <c r="G19" s="33">
        <f t="shared" si="5"/>
        <v>109774.04</v>
      </c>
      <c r="H19" s="33">
        <f t="shared" si="5"/>
        <v>54573.73</v>
      </c>
      <c r="I19" s="33">
        <f t="shared" si="5"/>
        <v>86454.92</v>
      </c>
      <c r="J19" s="33">
        <f t="shared" si="5"/>
        <v>153249.56</v>
      </c>
      <c r="K19" s="33">
        <f t="shared" si="5"/>
        <v>59771.77</v>
      </c>
      <c r="L19" s="33">
        <f t="shared" si="4"/>
        <v>981800.3600000001</v>
      </c>
      <c r="M19"/>
    </row>
    <row r="20" spans="1:13" ht="17.25" customHeight="1">
      <c r="A20" s="27" t="s">
        <v>26</v>
      </c>
      <c r="B20" s="33">
        <v>1623.91</v>
      </c>
      <c r="C20" s="33">
        <v>5169.26</v>
      </c>
      <c r="D20" s="33">
        <v>31597.62</v>
      </c>
      <c r="E20" s="33">
        <v>19644.71</v>
      </c>
      <c r="F20" s="33">
        <v>30812.53</v>
      </c>
      <c r="G20" s="33">
        <v>19426.01</v>
      </c>
      <c r="H20" s="33">
        <v>11953.74</v>
      </c>
      <c r="I20" s="33">
        <v>4903.46</v>
      </c>
      <c r="J20" s="33">
        <v>10338.52</v>
      </c>
      <c r="K20" s="33">
        <v>14511.58</v>
      </c>
      <c r="L20" s="33">
        <f t="shared" si="4"/>
        <v>149981.34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72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73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+B28+B33+B47</f>
        <v>284354.97000000003</v>
      </c>
      <c r="C27" s="33">
        <f t="shared" si="6"/>
        <v>97998.06</v>
      </c>
      <c r="D27" s="33">
        <f t="shared" si="6"/>
        <v>210832.29000000007</v>
      </c>
      <c r="E27" s="33">
        <f t="shared" si="6"/>
        <v>241536.42999999993</v>
      </c>
      <c r="F27" s="33">
        <f t="shared" si="6"/>
        <v>-75735.64</v>
      </c>
      <c r="G27" s="33">
        <f t="shared" si="6"/>
        <v>210484.67000000004</v>
      </c>
      <c r="H27" s="33">
        <f t="shared" si="6"/>
        <v>64832.2</v>
      </c>
      <c r="I27" s="33">
        <f t="shared" si="6"/>
        <v>59028.12000000001</v>
      </c>
      <c r="J27" s="33">
        <f t="shared" si="6"/>
        <v>210697.44</v>
      </c>
      <c r="K27" s="33">
        <f t="shared" si="6"/>
        <v>237708.28000000003</v>
      </c>
      <c r="L27" s="33">
        <f aca="true" t="shared" si="7" ref="L27:L34">SUM(B27:K27)</f>
        <v>1541736.82</v>
      </c>
      <c r="M27"/>
    </row>
    <row r="28" spans="1:13" ht="18.75" customHeight="1">
      <c r="A28" s="27" t="s">
        <v>30</v>
      </c>
      <c r="B28" s="33">
        <f>B29+B30+B31+B32</f>
        <v>-31834</v>
      </c>
      <c r="C28" s="33">
        <f aca="true" t="shared" si="8" ref="C28:K28">C29+C30+C31+C32</f>
        <v>-33092.4</v>
      </c>
      <c r="D28" s="33">
        <f t="shared" si="8"/>
        <v>-103422</v>
      </c>
      <c r="E28" s="33">
        <f t="shared" si="8"/>
        <v>-77479.6</v>
      </c>
      <c r="F28" s="33">
        <f t="shared" si="8"/>
        <v>-78293.6</v>
      </c>
      <c r="G28" s="33">
        <f t="shared" si="8"/>
        <v>-50116</v>
      </c>
      <c r="H28" s="33">
        <f t="shared" si="8"/>
        <v>-23676.4</v>
      </c>
      <c r="I28" s="33">
        <f t="shared" si="8"/>
        <v>-36019.03</v>
      </c>
      <c r="J28" s="33">
        <f t="shared" si="8"/>
        <v>-32863.6</v>
      </c>
      <c r="K28" s="33">
        <f t="shared" si="8"/>
        <v>-63795.6</v>
      </c>
      <c r="L28" s="33">
        <f t="shared" si="7"/>
        <v>-530592.23</v>
      </c>
      <c r="M28"/>
    </row>
    <row r="29" spans="1:13" s="36" customFormat="1" ht="18.75" customHeight="1">
      <c r="A29" s="34" t="s">
        <v>57</v>
      </c>
      <c r="B29" s="33">
        <f>-ROUND((B9)*$E$3,2)</f>
        <v>-31834</v>
      </c>
      <c r="C29" s="33">
        <f aca="true" t="shared" si="9" ref="C29:K29">-ROUND((C9)*$E$3,2)</f>
        <v>-33092.4</v>
      </c>
      <c r="D29" s="33">
        <f t="shared" si="9"/>
        <v>-103422</v>
      </c>
      <c r="E29" s="33">
        <f t="shared" si="9"/>
        <v>-77479.6</v>
      </c>
      <c r="F29" s="33">
        <f t="shared" si="9"/>
        <v>-78293.6</v>
      </c>
      <c r="G29" s="33">
        <f t="shared" si="9"/>
        <v>-50116</v>
      </c>
      <c r="H29" s="33">
        <f t="shared" si="9"/>
        <v>-23676.4</v>
      </c>
      <c r="I29" s="33">
        <f t="shared" si="9"/>
        <v>-27640.8</v>
      </c>
      <c r="J29" s="33">
        <f t="shared" si="9"/>
        <v>-32863.6</v>
      </c>
      <c r="K29" s="33">
        <f t="shared" si="9"/>
        <v>-63795.6</v>
      </c>
      <c r="L29" s="33">
        <f t="shared" si="7"/>
        <v>-522213.99999999994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-16.89</v>
      </c>
      <c r="J31" s="17">
        <v>0</v>
      </c>
      <c r="K31" s="17">
        <v>0</v>
      </c>
      <c r="L31" s="33">
        <f t="shared" si="7"/>
        <v>-16.89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-8361.34</v>
      </c>
      <c r="J32" s="17">
        <v>0</v>
      </c>
      <c r="K32" s="17">
        <v>0</v>
      </c>
      <c r="L32" s="33">
        <f t="shared" si="7"/>
        <v>-8361.34</v>
      </c>
      <c r="M32"/>
    </row>
    <row r="33" spans="1:13" s="36" customFormat="1" ht="18.75" customHeight="1">
      <c r="A33" s="27" t="s">
        <v>34</v>
      </c>
      <c r="B33" s="38">
        <f>SUM(B34:B46)</f>
        <v>-22143.86</v>
      </c>
      <c r="C33" s="38">
        <f aca="true" t="shared" si="10" ref="C33:K33">SUM(C34:C46)</f>
        <v>-1629.8600000000001</v>
      </c>
      <c r="D33" s="38">
        <f t="shared" si="10"/>
        <v>-5461.1</v>
      </c>
      <c r="E33" s="38">
        <f t="shared" si="10"/>
        <v>-8920.97</v>
      </c>
      <c r="F33" s="38">
        <f t="shared" si="10"/>
        <v>-4773.18</v>
      </c>
      <c r="G33" s="38">
        <f t="shared" si="10"/>
        <v>-2667.05</v>
      </c>
      <c r="H33" s="38">
        <f t="shared" si="10"/>
        <v>-9361.99</v>
      </c>
      <c r="I33" s="38">
        <f t="shared" si="10"/>
        <v>-1989.7</v>
      </c>
      <c r="J33" s="38">
        <f t="shared" si="10"/>
        <v>-2360.13</v>
      </c>
      <c r="K33" s="38">
        <f t="shared" si="10"/>
        <v>-2931.64</v>
      </c>
      <c r="L33" s="33">
        <f t="shared" si="7"/>
        <v>-62239.479999999996</v>
      </c>
      <c r="M33"/>
    </row>
    <row r="34" spans="1:13" ht="18.75" customHeight="1">
      <c r="A34" s="37" t="s">
        <v>35</v>
      </c>
      <c r="B34" s="38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 t="shared" si="7"/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aca="true" t="shared" si="11" ref="L37:L47">SUM(B37:K37)</f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33">
        <v>-2619.55</v>
      </c>
      <c r="C44" s="33">
        <v>-1987.24</v>
      </c>
      <c r="D44" s="33">
        <v>-6658.55</v>
      </c>
      <c r="E44" s="33">
        <v>-5316.52</v>
      </c>
      <c r="F44" s="33">
        <v>-5819.78</v>
      </c>
      <c r="G44" s="33">
        <v>-3251.85</v>
      </c>
      <c r="H44" s="33">
        <v>-1858.2</v>
      </c>
      <c r="I44" s="33">
        <v>-2425.98</v>
      </c>
      <c r="J44" s="33">
        <v>-2877.63</v>
      </c>
      <c r="K44" s="33">
        <v>-3574.45</v>
      </c>
      <c r="L44" s="33">
        <f t="shared" si="11"/>
        <v>-36389.74999999999</v>
      </c>
    </row>
    <row r="45" spans="1:12" ht="18.75" customHeight="1">
      <c r="A45" s="37" t="s">
        <v>76</v>
      </c>
      <c r="B45" s="33">
        <v>471.09</v>
      </c>
      <c r="C45" s="33">
        <v>357.38</v>
      </c>
      <c r="D45" s="33">
        <v>1197.45</v>
      </c>
      <c r="E45" s="33">
        <v>956.1</v>
      </c>
      <c r="F45" s="33">
        <v>1046.6</v>
      </c>
      <c r="G45" s="33">
        <v>584.8</v>
      </c>
      <c r="H45" s="33">
        <v>334.17</v>
      </c>
      <c r="I45" s="33">
        <v>436.28</v>
      </c>
      <c r="J45" s="33">
        <v>517.5</v>
      </c>
      <c r="K45" s="33">
        <v>642.81</v>
      </c>
      <c r="L45" s="33">
        <f t="shared" si="11"/>
        <v>6544.18</v>
      </c>
    </row>
    <row r="46" spans="1:13" ht="12" customHeight="1">
      <c r="A46" s="14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8"/>
      <c r="M46" s="39"/>
    </row>
    <row r="47" spans="1:13" ht="18.75" customHeight="1">
      <c r="A47" s="27" t="s">
        <v>77</v>
      </c>
      <c r="B47" s="17">
        <v>338332.83</v>
      </c>
      <c r="C47" s="17">
        <v>132720.32</v>
      </c>
      <c r="D47" s="17">
        <v>319715.3900000001</v>
      </c>
      <c r="E47" s="17">
        <v>327936.99999999994</v>
      </c>
      <c r="F47" s="17">
        <v>7331.14</v>
      </c>
      <c r="G47" s="17">
        <v>263267.72000000003</v>
      </c>
      <c r="H47" s="17">
        <v>97870.59</v>
      </c>
      <c r="I47" s="17">
        <v>97036.85</v>
      </c>
      <c r="J47" s="17">
        <v>245921.16999999998</v>
      </c>
      <c r="K47" s="17">
        <v>304435.52</v>
      </c>
      <c r="L47" s="30">
        <f t="shared" si="11"/>
        <v>2134568.5300000003</v>
      </c>
      <c r="M47" s="39"/>
    </row>
    <row r="48" spans="1:13" ht="12" customHeight="1">
      <c r="A48" s="27"/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30">
        <f>SUM(B48:K48)</f>
        <v>0</v>
      </c>
      <c r="M48" s="40"/>
    </row>
    <row r="49" spans="1:13" ht="18.75" customHeight="1">
      <c r="A49" s="19" t="s">
        <v>46</v>
      </c>
      <c r="B49" s="41">
        <f>IF(B17+B27+B40+B50&lt;0,0,B17+B27+B50)</f>
        <v>764620.9299999999</v>
      </c>
      <c r="C49" s="41">
        <f aca="true" t="shared" si="12" ref="C49:K49">IF(C17+C27+C40+C50&lt;0,0,C17+C27+C50)</f>
        <v>461858.91</v>
      </c>
      <c r="D49" s="41">
        <f t="shared" si="12"/>
        <v>1429025.1</v>
      </c>
      <c r="E49" s="41">
        <f t="shared" si="12"/>
        <v>1214724.5899999999</v>
      </c>
      <c r="F49" s="41">
        <f t="shared" si="12"/>
        <v>988662.7299999999</v>
      </c>
      <c r="G49" s="41">
        <f t="shared" si="12"/>
        <v>805461.2500000001</v>
      </c>
      <c r="H49" s="41">
        <f t="shared" si="12"/>
        <v>403995.38999999996</v>
      </c>
      <c r="I49" s="41">
        <f t="shared" si="12"/>
        <v>502713.61</v>
      </c>
      <c r="J49" s="41">
        <f t="shared" si="12"/>
        <v>737368.8999999999</v>
      </c>
      <c r="K49" s="41">
        <f t="shared" si="12"/>
        <v>892106.15</v>
      </c>
      <c r="L49" s="42">
        <f>SUM(B49:K49)</f>
        <v>8200537.5600000005</v>
      </c>
      <c r="M49" s="55"/>
    </row>
    <row r="50" spans="1:12" ht="18.75" customHeight="1">
      <c r="A50" s="27" t="s">
        <v>47</v>
      </c>
      <c r="B50" s="18">
        <v>0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7">
        <f>SUM(C50:K50)</f>
        <v>0</v>
      </c>
    </row>
    <row r="51" spans="1:13" ht="18.75" customHeight="1">
      <c r="A51" s="27" t="s">
        <v>48</v>
      </c>
      <c r="B51" s="33">
        <f>IF(B17+B27+B40+B50&gt;0,0,B17+B27+B50)</f>
        <v>0</v>
      </c>
      <c r="C51" s="33">
        <f aca="true" t="shared" si="13" ref="C51:K51">IF(C17+C27+C40+C50&gt;0,0,C17+C27+C50)</f>
        <v>0</v>
      </c>
      <c r="D51" s="33">
        <f t="shared" si="13"/>
        <v>0</v>
      </c>
      <c r="E51" s="33">
        <f t="shared" si="13"/>
        <v>0</v>
      </c>
      <c r="F51" s="33">
        <f t="shared" si="13"/>
        <v>0</v>
      </c>
      <c r="G51" s="33">
        <f t="shared" si="13"/>
        <v>0</v>
      </c>
      <c r="H51" s="33">
        <f t="shared" si="13"/>
        <v>0</v>
      </c>
      <c r="I51" s="33">
        <f t="shared" si="13"/>
        <v>0</v>
      </c>
      <c r="J51" s="33">
        <f t="shared" si="13"/>
        <v>0</v>
      </c>
      <c r="K51" s="33">
        <f t="shared" si="13"/>
        <v>0</v>
      </c>
      <c r="L51" s="17">
        <f>SUM(C51:K51)</f>
        <v>0</v>
      </c>
      <c r="M51"/>
    </row>
    <row r="52" spans="1:12" ht="12" customHeight="1">
      <c r="A52" s="19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</row>
    <row r="53" spans="1:12" ht="12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</row>
    <row r="54" spans="1:12" ht="12" customHeight="1">
      <c r="A54" s="9"/>
      <c r="B54" s="44">
        <v>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/>
      <c r="L54" s="44"/>
    </row>
    <row r="55" spans="1:13" ht="18.75" customHeight="1">
      <c r="A55" s="45" t="s">
        <v>49</v>
      </c>
      <c r="B55" s="41">
        <f>SUM(B56:B69)</f>
        <v>764620.93</v>
      </c>
      <c r="C55" s="41">
        <f aca="true" t="shared" si="14" ref="C55:J55">SUM(C56:C67)</f>
        <v>461858.9</v>
      </c>
      <c r="D55" s="41">
        <f t="shared" si="14"/>
        <v>1429025.1</v>
      </c>
      <c r="E55" s="41">
        <f t="shared" si="14"/>
        <v>1214724.59</v>
      </c>
      <c r="F55" s="41">
        <f t="shared" si="14"/>
        <v>988662.73</v>
      </c>
      <c r="G55" s="41">
        <f t="shared" si="14"/>
        <v>805461.25</v>
      </c>
      <c r="H55" s="41">
        <f t="shared" si="14"/>
        <v>403995.39</v>
      </c>
      <c r="I55" s="41">
        <f>SUM(I56:I70)</f>
        <v>502713.61</v>
      </c>
      <c r="J55" s="41">
        <f t="shared" si="14"/>
        <v>737368.9</v>
      </c>
      <c r="K55" s="41">
        <f>SUM(K56:K69)</f>
        <v>892106.15</v>
      </c>
      <c r="L55" s="46">
        <f>SUM(B55:K55)</f>
        <v>8200537.550000001</v>
      </c>
      <c r="M55" s="40"/>
    </row>
    <row r="56" spans="1:13" ht="18.75" customHeight="1">
      <c r="A56" s="47" t="s">
        <v>50</v>
      </c>
      <c r="B56" s="48">
        <v>764620.93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aca="true" t="shared" si="15" ref="L56:L67">SUM(B56:K56)</f>
        <v>764620.93</v>
      </c>
      <c r="M56" s="40"/>
    </row>
    <row r="57" spans="1:12" ht="18.75" customHeight="1">
      <c r="A57" s="47" t="s">
        <v>60</v>
      </c>
      <c r="B57" s="17">
        <v>0</v>
      </c>
      <c r="C57" s="48">
        <v>403582.48000000004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403582.48000000004</v>
      </c>
    </row>
    <row r="58" spans="1:12" ht="18.75" customHeight="1">
      <c r="A58" s="47" t="s">
        <v>61</v>
      </c>
      <c r="B58" s="17">
        <v>0</v>
      </c>
      <c r="C58" s="48">
        <v>58276.42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58276.42</v>
      </c>
    </row>
    <row r="59" spans="1:12" ht="18.75" customHeight="1">
      <c r="A59" s="47" t="s">
        <v>51</v>
      </c>
      <c r="B59" s="17">
        <v>0</v>
      </c>
      <c r="C59" s="17">
        <v>0</v>
      </c>
      <c r="D59" s="48">
        <v>1429025.1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1429025.1</v>
      </c>
    </row>
    <row r="60" spans="1:12" ht="18.75" customHeight="1">
      <c r="A60" s="47" t="s">
        <v>52</v>
      </c>
      <c r="B60" s="17">
        <v>0</v>
      </c>
      <c r="C60" s="17">
        <v>0</v>
      </c>
      <c r="D60" s="17">
        <v>0</v>
      </c>
      <c r="E60" s="48">
        <v>1214724.59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1214724.59</v>
      </c>
    </row>
    <row r="61" spans="1:12" ht="18.75" customHeight="1">
      <c r="A61" s="47" t="s">
        <v>53</v>
      </c>
      <c r="B61" s="17">
        <v>0</v>
      </c>
      <c r="C61" s="17">
        <v>0</v>
      </c>
      <c r="D61" s="17">
        <v>0</v>
      </c>
      <c r="E61" s="17">
        <v>0</v>
      </c>
      <c r="F61" s="48">
        <v>988662.73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988662.73</v>
      </c>
    </row>
    <row r="62" spans="1:12" ht="18.75" customHeight="1">
      <c r="A62" s="47" t="s">
        <v>54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48">
        <v>805461.25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5"/>
        <v>805461.25</v>
      </c>
    </row>
    <row r="63" spans="1:12" ht="18.75" customHeight="1">
      <c r="A63" s="47" t="s">
        <v>55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48">
        <v>403995.39</v>
      </c>
      <c r="I63" s="17">
        <v>0</v>
      </c>
      <c r="J63" s="17">
        <v>0</v>
      </c>
      <c r="K63" s="17">
        <v>0</v>
      </c>
      <c r="L63" s="46">
        <f t="shared" si="15"/>
        <v>403995.39</v>
      </c>
    </row>
    <row r="64" spans="1:12" ht="18.75" customHeight="1">
      <c r="A64" s="47" t="s">
        <v>56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5"/>
        <v>0</v>
      </c>
    </row>
    <row r="65" spans="1:12" ht="18.75" customHeight="1">
      <c r="A65" s="47" t="s">
        <v>58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48">
        <v>737368.9</v>
      </c>
      <c r="K65" s="17">
        <v>0</v>
      </c>
      <c r="L65" s="46">
        <f t="shared" si="15"/>
        <v>737368.9</v>
      </c>
    </row>
    <row r="66" spans="1:12" ht="18.75" customHeight="1">
      <c r="A66" s="47" t="s">
        <v>68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525412.78</v>
      </c>
      <c r="L66" s="46">
        <f t="shared" si="15"/>
        <v>525412.78</v>
      </c>
    </row>
    <row r="67" spans="1:12" ht="18.75" customHeight="1">
      <c r="A67" s="47" t="s">
        <v>69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366693.37</v>
      </c>
      <c r="L67" s="46">
        <f t="shared" si="15"/>
        <v>366693.37</v>
      </c>
    </row>
    <row r="68" spans="1:12" ht="18.75" customHeight="1">
      <c r="A68" s="47" t="s">
        <v>70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47" t="s">
        <v>71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50" t="s">
        <v>78</v>
      </c>
      <c r="B70" s="53">
        <v>0</v>
      </c>
      <c r="C70" s="53">
        <v>0</v>
      </c>
      <c r="D70" s="53">
        <v>0</v>
      </c>
      <c r="E70" s="53">
        <v>0</v>
      </c>
      <c r="F70" s="53">
        <v>0</v>
      </c>
      <c r="G70" s="53">
        <v>0</v>
      </c>
      <c r="H70" s="53">
        <v>0</v>
      </c>
      <c r="I70" s="51">
        <v>502713.61</v>
      </c>
      <c r="J70" s="53">
        <v>0</v>
      </c>
      <c r="K70" s="53">
        <v>0</v>
      </c>
      <c r="L70" s="51">
        <f>SUM(B70:K70)</f>
        <v>502713.61</v>
      </c>
    </row>
    <row r="71" spans="1:12" ht="18" customHeight="1">
      <c r="A71" s="52" t="s">
        <v>79</v>
      </c>
      <c r="B71"/>
      <c r="C71"/>
      <c r="D71"/>
      <c r="E71"/>
      <c r="F71"/>
      <c r="G71"/>
      <c r="H71"/>
      <c r="I71"/>
      <c r="J71"/>
      <c r="K71"/>
      <c r="L71"/>
    </row>
    <row r="72" spans="1:11" ht="18" customHeight="1">
      <c r="A72" s="52"/>
      <c r="I72"/>
      <c r="K72"/>
    </row>
    <row r="73" spans="1:11" ht="14.25">
      <c r="A73" s="54"/>
      <c r="J73"/>
      <c r="K73"/>
    </row>
    <row r="74" ht="14.25">
      <c r="K74"/>
    </row>
    <row r="75" ht="14.25">
      <c r="K75"/>
    </row>
    <row r="76" ht="14.25">
      <c r="K76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2021-12-19T18:51:50Z</dcterms:modified>
  <cp:category/>
  <cp:version/>
  <cp:contentType/>
  <cp:contentStatus/>
</cp:coreProperties>
</file>