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<sst xmlns="http://schemas.openxmlformats.org/spreadsheetml/2006/main" count="80" uniqueCount="79">
  <si>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</si>
  <si>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</si>
  <si>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</si>
  <si>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</si>
  <si>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</si>
  <si>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</si>
  <si>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</si>
  <si>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</si>
  <si>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</si>
  <si>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</si>
  <si>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</si>
  <si>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</si>
  <si>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</si>
  <si>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</si>
  <si>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</si>
  <si>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</si>
  <si>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</si>
  <si>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</si>
  <si>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</si>
  <si>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</si>
  <si>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</si>
  <si>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</si>
  <si>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</si>
  <si>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</si>
  <si>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</si>
  <si>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</si>
  <si>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</si>
  <si>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</si>
  <si>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</si>
  <si>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</si>
  <si>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</si>
  <si>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</si>
  <si>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</si>
  <si>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</si>
  <si>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</si>
  <si>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</si>
  <si>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</si>
  <si>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</si>
  <si>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</si>
  <si>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</si>
  <si>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</si>
  <si>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</si>
  <si>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</si>
  <si>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</si>
  <si>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</si>
  <si>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</si>
  <si>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</si>
  <si>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</si>
  <si>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</si>
  <si>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</si>
  <si>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</si>
  <si>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</si>
  <si>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</si>
  <si>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</si>
  <si>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</si>
  <si>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</si>
  <si>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</si>
  <si>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</si>
  <si>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</si>
  <si>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</si>
  <si>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</si>
  <si>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</si>
  <si>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</si>
  <si>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</si>
  <si>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</si>
  <si>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</si>
  <si>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</si>
  <si>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</si>
  <si>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</si>
  <si>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</si>
  <si>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</si>
  <si>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</si>
  <si>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</si>
  <si>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</si>
  <si>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</si>
  <si>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</si>
  <si>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12/12/21 - VENCIMENTO 17/12/21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</si>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</sst>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22915</v>
      </c>
      <c r="C7" s="10">
        <f>C8+C11</f>
        <v>33106</v>
      </c>
      <c r="D7" s="10">
        <f aca="true" t="shared" si="0" ref="D7:K7">D8+D11</f>
        <v>100248</v>
      </c>
      <c r="E7" s="10">
        <f t="shared" si="0"/>
        <v>91350</v>
      </c>
      <c r="F7" s="10">
        <f t="shared" si="0"/>
        <v>93846</v>
      </c>
      <c r="G7" s="10">
        <f t="shared" si="0"/>
        <v>40790</v>
      </c>
      <c r="H7" s="10">
        <f t="shared" si="0"/>
        <v>23569</v>
      </c>
      <c r="I7" s="10">
        <f t="shared" si="0"/>
        <v>42404</v>
      </c>
      <c r="J7" s="10">
        <f t="shared" si="0"/>
        <v>25425</v>
      </c>
      <c r="K7" s="10">
        <f t="shared" si="0"/>
        <v>75246</v>
      </c>
      <c r="L7" s="10">
        <f>SUM(B7:K7)</f>
        <v>548899</v>
      </c>
      <c r="M7" s="11"/>
    </row>
    <row r="8" spans="1:13" ht="17.25" customHeight="1">
      <c r="A8" s="12" t="s">
        <v>18</v>
      </c>
      <c r="B8" s="13">
        <f>B9+B10</f>
        <v>2876</v>
      </c>
      <c r="C8" s="13">
        <f aca="true" t="shared" si="1" ref="C8:K8">C9+C10</f>
        <v>3499</v>
      </c>
      <c r="D8" s="13">
        <f t="shared" si="1"/>
        <v>11640</v>
      </c>
      <c r="E8" s="13">
        <f t="shared" si="1"/>
        <v>9675</v>
      </c>
      <c r="F8" s="13">
        <f t="shared" si="1"/>
        <v>9985</v>
      </c>
      <c r="G8" s="13">
        <f t="shared" si="1"/>
        <v>4781</v>
      </c>
      <c r="H8" s="13">
        <f t="shared" si="1"/>
        <v>2590</v>
      </c>
      <c r="I8" s="13">
        <f t="shared" si="1"/>
        <v>3404</v>
      </c>
      <c r="J8" s="13">
        <f t="shared" si="1"/>
        <v>2434</v>
      </c>
      <c r="K8" s="13">
        <f t="shared" si="1"/>
        <v>6411</v>
      </c>
      <c r="L8" s="13">
        <f>SUM(B8:K8)</f>
        <v>57295</v>
      </c>
      <c r="M8"/>
    </row>
    <row r="9" spans="1:13" ht="17.25" customHeight="1">
      <c r="A9" s="14" t="s">
        <v>19</v>
      </c>
      <c r="B9" s="15">
        <v>2874</v>
      </c>
      <c r="C9" s="15">
        <v>3499</v>
      </c>
      <c r="D9" s="15">
        <v>11640</v>
      </c>
      <c r="E9" s="15">
        <v>9675</v>
      </c>
      <c r="F9" s="15">
        <v>9985</v>
      </c>
      <c r="G9" s="15">
        <v>4781</v>
      </c>
      <c r="H9" s="15">
        <v>2583</v>
      </c>
      <c r="I9" s="15">
        <v>3404</v>
      </c>
      <c r="J9" s="15">
        <v>2434</v>
      </c>
      <c r="K9" s="15">
        <v>6411</v>
      </c>
      <c r="L9" s="13">
        <f>SUM(B9:K9)</f>
        <v>57286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0</v>
      </c>
      <c r="J10" s="15">
        <v>0</v>
      </c>
      <c r="K10" s="15">
        <v>0</v>
      </c>
      <c r="L10" s="13">
        <f>SUM(B10:K10)</f>
        <v>9</v>
      </c>
      <c r="M10"/>
    </row>
    <row r="11" spans="1:13" ht="17.25" customHeight="1">
      <c r="A11" s="12" t="s">
        <v>21</v>
      </c>
      <c r="B11" s="15">
        <v>20039</v>
      </c>
      <c r="C11" s="15">
        <v>29607</v>
      </c>
      <c r="D11" s="15">
        <v>88608</v>
      </c>
      <c r="E11" s="15">
        <v>81675</v>
      </c>
      <c r="F11" s="15">
        <v>83861</v>
      </c>
      <c r="G11" s="15">
        <v>36009</v>
      </c>
      <c r="H11" s="15">
        <v>20979</v>
      </c>
      <c r="I11" s="15">
        <v>39000</v>
      </c>
      <c r="J11" s="15">
        <v>22991</v>
      </c>
      <c r="K11" s="15">
        <v>68835</v>
      </c>
      <c r="L11" s="13">
        <f>SUM(B11:K11)</f>
        <v>491604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0.976816489168089</v>
      </c>
      <c r="C15" s="22">
        <v>1.105671034061323</v>
      </c>
      <c r="D15" s="22">
        <v>1.0619411494892</v>
      </c>
      <c r="E15" s="22">
        <v>1.060528431130832</v>
      </c>
      <c r="F15" s="22">
        <v>1.178031014824943</v>
      </c>
      <c r="G15" s="22">
        <v>1.102467740149543</v>
      </c>
      <c r="H15" s="22">
        <v>1.137967157900189</v>
      </c>
      <c r="I15" s="22">
        <v>1.072520279691055</v>
      </c>
      <c r="J15" s="22">
        <v>1.335147977365708</v>
      </c>
      <c r="K15" s="22">
        <v>1.011903598877672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133744.48</v>
      </c>
      <c r="C17" s="25">
        <f aca="true" t="shared" si="2" ref="C17:K17">C18+C19+C20+C21+C22+C23+C24</f>
        <v>117959.93</v>
      </c>
      <c r="D17" s="25">
        <f t="shared" si="2"/>
        <v>413333.14</v>
      </c>
      <c r="E17" s="25">
        <f t="shared" si="2"/>
        <v>380406.85</v>
      </c>
      <c r="F17" s="25">
        <f t="shared" si="2"/>
        <v>382532.46</v>
      </c>
      <c r="G17" s="25">
        <f t="shared" si="2"/>
        <v>173469.82</v>
      </c>
      <c r="H17" s="25">
        <f t="shared" si="2"/>
        <v>114380.37</v>
      </c>
      <c r="I17" s="25">
        <f t="shared" si="2"/>
        <v>156350.51</v>
      </c>
      <c r="J17" s="25">
        <f t="shared" si="2"/>
        <v>129172.44</v>
      </c>
      <c r="K17" s="25">
        <f t="shared" si="2"/>
        <v>233679.16</v>
      </c>
      <c r="L17" s="25">
        <f>L18+L19+L20+L21+L22+L23+L24</f>
        <v>2235029.16</v>
      </c>
      <c r="M17"/>
    </row>
    <row r="18" spans="1:13" ht="17.25" customHeight="1">
      <c r="A18" s="26" t="s">
        <v>24</v>
      </c>
      <c r="B18" s="33">
        <f aca="true" t="shared" si="3" ref="B18:K18">ROUND(B13*B7,2)</f>
        <v>135242.04</v>
      </c>
      <c r="C18" s="33">
        <f t="shared" si="3"/>
        <v>103058.98</v>
      </c>
      <c r="D18" s="33">
        <f t="shared" si="3"/>
        <v>371428.86</v>
      </c>
      <c r="E18" s="33">
        <f t="shared" si="3"/>
        <v>342836.55</v>
      </c>
      <c r="F18" s="33">
        <f t="shared" si="3"/>
        <v>311193.34</v>
      </c>
      <c r="G18" s="33">
        <f t="shared" si="3"/>
        <v>148728.5</v>
      </c>
      <c r="H18" s="33">
        <f t="shared" si="3"/>
        <v>94664.89</v>
      </c>
      <c r="I18" s="33">
        <f t="shared" si="3"/>
        <v>141209.56</v>
      </c>
      <c r="J18" s="33">
        <f t="shared" si="3"/>
        <v>91184.22</v>
      </c>
      <c r="K18" s="33">
        <f t="shared" si="3"/>
        <v>220365.44</v>
      </c>
      <c r="L18" s="33">
        <f aca="true" t="shared" si="4" ref="L18:L24">SUM(B18:K18)</f>
        <v>1959912.38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-3135.39</v>
      </c>
      <c r="C19" s="33">
        <f t="shared" si="5"/>
        <v>10890.35</v>
      </c>
      <c r="D19" s="33">
        <f t="shared" si="5"/>
        <v>23006.73</v>
      </c>
      <c r="E19" s="33">
        <f t="shared" si="5"/>
        <v>20751.36</v>
      </c>
      <c r="F19" s="33">
        <f t="shared" si="5"/>
        <v>55402.07</v>
      </c>
      <c r="G19" s="33">
        <f t="shared" si="5"/>
        <v>15239.87</v>
      </c>
      <c r="H19" s="33">
        <f t="shared" si="5"/>
        <v>13060.65</v>
      </c>
      <c r="I19" s="33">
        <f t="shared" si="5"/>
        <v>10240.56</v>
      </c>
      <c r="J19" s="33">
        <f t="shared" si="5"/>
        <v>30560.21</v>
      </c>
      <c r="K19" s="33">
        <f t="shared" si="5"/>
        <v>2623.14</v>
      </c>
      <c r="L19" s="33">
        <f t="shared" si="4"/>
        <v>178639.55</v>
      </c>
      <c r="M19"/>
    </row>
    <row r="20" spans="1:13" ht="17.25" customHeight="1">
      <c r="A20" s="27" t="s">
        <v>26</v>
      </c>
      <c r="B20" s="33">
        <v>296.6</v>
      </c>
      <c r="C20" s="33">
        <v>2669.37</v>
      </c>
      <c r="D20" s="33">
        <v>16215.09</v>
      </c>
      <c r="E20" s="33">
        <v>14136.48</v>
      </c>
      <c r="F20" s="33">
        <v>14595.82</v>
      </c>
      <c r="G20" s="33">
        <v>9501.45</v>
      </c>
      <c r="H20" s="33">
        <v>5313.6</v>
      </c>
      <c r="I20" s="33">
        <v>3559.16</v>
      </c>
      <c r="J20" s="33">
        <v>4745.55</v>
      </c>
      <c r="K20" s="33">
        <v>8008.12</v>
      </c>
      <c r="L20" s="33">
        <f t="shared" si="4"/>
        <v>79041.23999999999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-34281.450000000004</v>
      </c>
      <c r="C27" s="33">
        <f t="shared" si="6"/>
        <v>-16834.96</v>
      </c>
      <c r="D27" s="33">
        <f t="shared" si="6"/>
        <v>-56274.93</v>
      </c>
      <c r="E27" s="33">
        <f t="shared" si="6"/>
        <v>-51787.3</v>
      </c>
      <c r="F27" s="33">
        <f t="shared" si="6"/>
        <v>-48611.92</v>
      </c>
      <c r="G27" s="33">
        <f t="shared" si="6"/>
        <v>-23163.690000000002</v>
      </c>
      <c r="H27" s="33">
        <f t="shared" si="6"/>
        <v>-20600.190000000002</v>
      </c>
      <c r="I27" s="33">
        <f t="shared" si="6"/>
        <v>-16893.22</v>
      </c>
      <c r="J27" s="33">
        <f t="shared" si="6"/>
        <v>-12286.550000000001</v>
      </c>
      <c r="K27" s="33">
        <f t="shared" si="6"/>
        <v>-31065.960000000003</v>
      </c>
      <c r="L27" s="33">
        <f aca="true" t="shared" si="7" ref="L27:L34">SUM(B27:K27)</f>
        <v>-311800.17000000004</v>
      </c>
      <c r="M27"/>
    </row>
    <row r="28" spans="1:13" ht="18.75" customHeight="1">
      <c r="A28" s="27" t="s">
        <v>30</v>
      </c>
      <c r="B28" s="33">
        <f>B29+B30+B31+B32</f>
        <v>-12645.6</v>
      </c>
      <c r="C28" s="33">
        <f aca="true" t="shared" si="8" ref="C28:K28">C29+C30+C31+C32</f>
        <v>-15395.6</v>
      </c>
      <c r="D28" s="33">
        <f t="shared" si="8"/>
        <v>-51216</v>
      </c>
      <c r="E28" s="33">
        <f t="shared" si="8"/>
        <v>-42570</v>
      </c>
      <c r="F28" s="33">
        <f t="shared" si="8"/>
        <v>-43934</v>
      </c>
      <c r="G28" s="33">
        <f t="shared" si="8"/>
        <v>-21036.4</v>
      </c>
      <c r="H28" s="33">
        <f t="shared" si="8"/>
        <v>-11365.2</v>
      </c>
      <c r="I28" s="33">
        <f t="shared" si="8"/>
        <v>-14977.6</v>
      </c>
      <c r="J28" s="33">
        <f t="shared" si="8"/>
        <v>-10709.6</v>
      </c>
      <c r="K28" s="33">
        <f t="shared" si="8"/>
        <v>-28208.4</v>
      </c>
      <c r="L28" s="33">
        <f t="shared" si="7"/>
        <v>-252058.40000000002</v>
      </c>
      <c r="M28"/>
    </row>
    <row r="29" spans="1:13" s="36" customFormat="1" ht="18.75" customHeight="1">
      <c r="A29" s="34" t="s">
        <v>58</v>
      </c>
      <c r="B29" s="33">
        <f>-ROUND((B9)*$E$3,2)</f>
        <v>-12645.6</v>
      </c>
      <c r="C29" s="33">
        <f aca="true" t="shared" si="9" ref="C29:K29">-ROUND((C9)*$E$3,2)</f>
        <v>-15395.6</v>
      </c>
      <c r="D29" s="33">
        <f t="shared" si="9"/>
        <v>-51216</v>
      </c>
      <c r="E29" s="33">
        <f t="shared" si="9"/>
        <v>-42570</v>
      </c>
      <c r="F29" s="33">
        <f t="shared" si="9"/>
        <v>-43934</v>
      </c>
      <c r="G29" s="33">
        <f t="shared" si="9"/>
        <v>-21036.4</v>
      </c>
      <c r="H29" s="33">
        <f t="shared" si="9"/>
        <v>-11365.2</v>
      </c>
      <c r="I29" s="33">
        <f t="shared" si="9"/>
        <v>-14977.6</v>
      </c>
      <c r="J29" s="33">
        <f t="shared" si="9"/>
        <v>-10709.6</v>
      </c>
      <c r="K29" s="33">
        <f t="shared" si="9"/>
        <v>-28208.4</v>
      </c>
      <c r="L29" s="33">
        <f t="shared" si="7"/>
        <v>-252058.40000000002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SUM(B34:B46)</f>
        <v>-21635.850000000002</v>
      </c>
      <c r="C33" s="38">
        <f aca="true" t="shared" si="10" ref="C33:K33">SUM(C34:C46)</f>
        <v>-1439.3600000000001</v>
      </c>
      <c r="D33" s="38">
        <f t="shared" si="10"/>
        <v>-5058.929999999999</v>
      </c>
      <c r="E33" s="38">
        <f t="shared" si="10"/>
        <v>-9217.300000000001</v>
      </c>
      <c r="F33" s="38">
        <f t="shared" si="10"/>
        <v>-4677.92</v>
      </c>
      <c r="G33" s="38">
        <f t="shared" si="10"/>
        <v>-2127.29</v>
      </c>
      <c r="H33" s="38">
        <f t="shared" si="10"/>
        <v>-9234.99</v>
      </c>
      <c r="I33" s="38">
        <f t="shared" si="10"/>
        <v>-1915.6200000000001</v>
      </c>
      <c r="J33" s="38">
        <f t="shared" si="10"/>
        <v>-1576.95</v>
      </c>
      <c r="K33" s="38">
        <f t="shared" si="10"/>
        <v>-2857.56</v>
      </c>
      <c r="L33" s="33">
        <f t="shared" si="7"/>
        <v>-59741.77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-2000.15</v>
      </c>
      <c r="C44" s="33">
        <v>-1754.97</v>
      </c>
      <c r="D44" s="33">
        <v>-6168.19</v>
      </c>
      <c r="E44" s="33">
        <v>-5677.83</v>
      </c>
      <c r="F44" s="33">
        <v>-5703.64</v>
      </c>
      <c r="G44" s="33">
        <v>-2593.74</v>
      </c>
      <c r="H44" s="33">
        <v>-1703.35</v>
      </c>
      <c r="I44" s="33">
        <v>-2335.65</v>
      </c>
      <c r="J44" s="33">
        <v>-1922.72</v>
      </c>
      <c r="K44" s="33">
        <v>-3484.13</v>
      </c>
      <c r="L44" s="33">
        <f t="shared" si="11"/>
        <v>-33344.369999999995</v>
      </c>
    </row>
    <row r="45" spans="1:12" ht="18.75" customHeight="1">
      <c r="A45" s="37" t="s">
        <v>77</v>
      </c>
      <c r="B45" s="33">
        <v>359.7</v>
      </c>
      <c r="C45" s="33">
        <v>315.61</v>
      </c>
      <c r="D45" s="33">
        <v>1109.26</v>
      </c>
      <c r="E45" s="33">
        <v>1021.08</v>
      </c>
      <c r="F45" s="33">
        <v>1025.72</v>
      </c>
      <c r="G45" s="33">
        <v>466.45</v>
      </c>
      <c r="H45" s="33">
        <v>306.32</v>
      </c>
      <c r="I45" s="33">
        <v>420.03</v>
      </c>
      <c r="J45" s="33">
        <v>345.77</v>
      </c>
      <c r="K45" s="33">
        <v>626.57</v>
      </c>
      <c r="L45" s="33">
        <f t="shared" si="11"/>
        <v>5996.509999999998</v>
      </c>
    </row>
    <row r="46" spans="1:13" ht="12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99463.03</v>
      </c>
      <c r="C49" s="41">
        <f aca="true" t="shared" si="12" ref="C49:K49">IF(C17+C27+C40+C50&lt;0,0,C17+C27+C50)</f>
        <v>101124.97</v>
      </c>
      <c r="D49" s="41">
        <f t="shared" si="12"/>
        <v>357058.21</v>
      </c>
      <c r="E49" s="41">
        <f t="shared" si="12"/>
        <v>328619.55</v>
      </c>
      <c r="F49" s="41">
        <f t="shared" si="12"/>
        <v>333920.54000000004</v>
      </c>
      <c r="G49" s="41">
        <f t="shared" si="12"/>
        <v>150306.13</v>
      </c>
      <c r="H49" s="41">
        <f t="shared" si="12"/>
        <v>93780.18</v>
      </c>
      <c r="I49" s="41">
        <f t="shared" si="12"/>
        <v>139457.29</v>
      </c>
      <c r="J49" s="41">
        <f t="shared" si="12"/>
        <v>116885.89</v>
      </c>
      <c r="K49" s="41">
        <f t="shared" si="12"/>
        <v>202613.2</v>
      </c>
      <c r="L49" s="42">
        <f>SUM(B49:K49)</f>
        <v>1923228.99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99463.03</v>
      </c>
      <c r="C55" s="41">
        <f aca="true" t="shared" si="14" ref="C55:J55">SUM(C56:C67)</f>
        <v>101124.95999999999</v>
      </c>
      <c r="D55" s="41">
        <f t="shared" si="14"/>
        <v>357058.22</v>
      </c>
      <c r="E55" s="41">
        <f t="shared" si="14"/>
        <v>328619.54</v>
      </c>
      <c r="F55" s="41">
        <f t="shared" si="14"/>
        <v>333920.53</v>
      </c>
      <c r="G55" s="41">
        <f t="shared" si="14"/>
        <v>150306.13</v>
      </c>
      <c r="H55" s="41">
        <f t="shared" si="14"/>
        <v>93780.18</v>
      </c>
      <c r="I55" s="41">
        <f>SUM(I56:I70)</f>
        <v>139457.29</v>
      </c>
      <c r="J55" s="41">
        <f t="shared" si="14"/>
        <v>116885.89</v>
      </c>
      <c r="K55" s="41">
        <f>SUM(K56:K69)</f>
        <v>202613.19</v>
      </c>
      <c r="L55" s="46">
        <f>SUM(B55:K55)</f>
        <v>1923228.96</v>
      </c>
      <c r="M55" s="40"/>
    </row>
    <row r="56" spans="1:13" ht="18.75" customHeight="1">
      <c r="A56" s="47" t="s">
        <v>51</v>
      </c>
      <c r="B56" s="48">
        <v>99463.03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99463.03</v>
      </c>
      <c r="M56" s="40"/>
    </row>
    <row r="57" spans="1:12" ht="18.75" customHeight="1">
      <c r="A57" s="47" t="s">
        <v>61</v>
      </c>
      <c r="B57" s="17">
        <v>0</v>
      </c>
      <c r="C57" s="48">
        <v>88534.9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88534.9</v>
      </c>
    </row>
    <row r="58" spans="1:12" ht="18.75" customHeight="1">
      <c r="A58" s="47" t="s">
        <v>62</v>
      </c>
      <c r="B58" s="17">
        <v>0</v>
      </c>
      <c r="C58" s="48">
        <v>12590.06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12590.06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357058.22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357058.22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328619.54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328619.54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333920.53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333920.53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150306.13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150306.13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93780.18</v>
      </c>
      <c r="I63" s="17">
        <v>0</v>
      </c>
      <c r="J63" s="17">
        <v>0</v>
      </c>
      <c r="K63" s="17">
        <v>0</v>
      </c>
      <c r="L63" s="46">
        <f t="shared" si="15"/>
        <v>93780.18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116885.89</v>
      </c>
      <c r="K65" s="17">
        <v>0</v>
      </c>
      <c r="L65" s="46">
        <f t="shared" si="15"/>
        <v>116885.89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85097.54</v>
      </c>
      <c r="L66" s="46">
        <f t="shared" si="15"/>
        <v>85097.54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117515.65</v>
      </c>
      <c r="L67" s="46">
        <f t="shared" si="15"/>
        <v>117515.65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139457.29</v>
      </c>
      <c r="J70" s="53">
        <v>0</v>
      </c>
      <c r="K70" s="53">
        <v>0</v>
      </c>
      <c r="L70" s="51">
        <f>SUM(B70:K70)</f>
        <v>139457.29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2021-12-16T21:14:47Z</dcterms:modified>
  <cp:category/>
  <cp:version/>
  <cp:contentType/>
  <cp:contentStatus/>
</cp:coreProperties>
</file>