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<sst xmlns="http://schemas.openxmlformats.org/spreadsheetml/2006/main" count="80" uniqueCount="79">
  <si>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</si>
  <si>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</si>
  <si>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</si>
  <si>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</si>
  <si>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</si>
  <si>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</si>
  <si>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</si>
  <si>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</si>
  <si>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</si>
  <si>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</si>
  <si>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</si>
  <si>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</si>
  <si>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</si>
  <si>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</si>
  <si>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</si>
  <si>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</si>
  <si>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</si>
  <si>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</si>
  <si>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</si>
  <si>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</si>
  <si>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</si>
  <si>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</si>
  <si>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</si>
  <si>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</si>
  <si>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</si>
  <si>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</si>
  <si>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</si>
  <si>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</si>
  <si>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</si>
  <si>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</si>
  <si>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</si>
  <si>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</si>
  <si>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</si>
  <si>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</si>
  <si>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</si>
  <si>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</si>
  <si>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</si>
  <si>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</si>
  <si>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</si>
  <si>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</si>
  <si>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</si>
  <si>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</si>
  <si>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</si>
  <si>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</si>
  <si>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</si>
  <si>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</si>
  <si>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</si>
  <si>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</si>
  <si>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</si>
  <si>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</si>
  <si>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</si>
  <si>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</si>
  <si>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</si>
  <si>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</si>
  <si>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</si>
  <si>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</si>
  <si>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</si>
  <si>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</si>
  <si>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</si>
  <si>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</si>
  <si>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</si>
  <si>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</si>
  <si>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</si>
  <si>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</si>
  <si>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</si>
  <si>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</si>
  <si>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</si>
  <si>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</si>
  <si>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</si>
  <si>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</si>
  <si>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</si>
  <si>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</si>
  <si>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</si>
  <si>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</si>
  <si>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</si>
  <si>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</si>
  <si>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11/12/21 - VENCIMENTO 17/12/21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</si>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</sst>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52030</v>
      </c>
      <c r="C7" s="10">
        <f>C8+C11</f>
        <v>65676</v>
      </c>
      <c r="D7" s="10">
        <f aca="true" t="shared" si="0" ref="D7:K7">D8+D11</f>
        <v>199264</v>
      </c>
      <c r="E7" s="10">
        <f t="shared" si="0"/>
        <v>174466</v>
      </c>
      <c r="F7" s="10">
        <f t="shared" si="0"/>
        <v>167394</v>
      </c>
      <c r="G7" s="10">
        <f t="shared" si="0"/>
        <v>79462</v>
      </c>
      <c r="H7" s="10">
        <f t="shared" si="0"/>
        <v>39979</v>
      </c>
      <c r="I7" s="10">
        <f t="shared" si="0"/>
        <v>68352</v>
      </c>
      <c r="J7" s="10">
        <f t="shared" si="0"/>
        <v>47719</v>
      </c>
      <c r="K7" s="10">
        <f t="shared" si="0"/>
        <v>135787</v>
      </c>
      <c r="L7" s="10">
        <f>SUM(B7:K7)</f>
        <v>1030129</v>
      </c>
      <c r="M7" s="11"/>
    </row>
    <row r="8" spans="1:13" ht="17.25" customHeight="1">
      <c r="A8" s="12" t="s">
        <v>18</v>
      </c>
      <c r="B8" s="13">
        <f>B9+B10</f>
        <v>6209</v>
      </c>
      <c r="C8" s="13">
        <f aca="true" t="shared" si="1" ref="C8:K8">C9+C10</f>
        <v>6382</v>
      </c>
      <c r="D8" s="13">
        <f t="shared" si="1"/>
        <v>21219</v>
      </c>
      <c r="E8" s="13">
        <f t="shared" si="1"/>
        <v>16737</v>
      </c>
      <c r="F8" s="13">
        <f t="shared" si="1"/>
        <v>15175</v>
      </c>
      <c r="G8" s="13">
        <f t="shared" si="1"/>
        <v>8894</v>
      </c>
      <c r="H8" s="13">
        <f t="shared" si="1"/>
        <v>3828</v>
      </c>
      <c r="I8" s="13">
        <f t="shared" si="1"/>
        <v>4828</v>
      </c>
      <c r="J8" s="13">
        <f t="shared" si="1"/>
        <v>4350</v>
      </c>
      <c r="K8" s="13">
        <f t="shared" si="1"/>
        <v>11508</v>
      </c>
      <c r="L8" s="13">
        <f>SUM(B8:K8)</f>
        <v>99130</v>
      </c>
      <c r="M8"/>
    </row>
    <row r="9" spans="1:13" ht="17.25" customHeight="1">
      <c r="A9" s="14" t="s">
        <v>19</v>
      </c>
      <c r="B9" s="15">
        <v>6203</v>
      </c>
      <c r="C9" s="15">
        <v>6382</v>
      </c>
      <c r="D9" s="15">
        <v>21219</v>
      </c>
      <c r="E9" s="15">
        <v>16737</v>
      </c>
      <c r="F9" s="15">
        <v>15175</v>
      </c>
      <c r="G9" s="15">
        <v>8894</v>
      </c>
      <c r="H9" s="15">
        <v>3823</v>
      </c>
      <c r="I9" s="15">
        <v>4828</v>
      </c>
      <c r="J9" s="15">
        <v>4350</v>
      </c>
      <c r="K9" s="15">
        <v>11508</v>
      </c>
      <c r="L9" s="13">
        <f>SUM(B9:K9)</f>
        <v>99119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45821</v>
      </c>
      <c r="C11" s="15">
        <v>59294</v>
      </c>
      <c r="D11" s="15">
        <v>178045</v>
      </c>
      <c r="E11" s="15">
        <v>157729</v>
      </c>
      <c r="F11" s="15">
        <v>152219</v>
      </c>
      <c r="G11" s="15">
        <v>70568</v>
      </c>
      <c r="H11" s="15">
        <v>36151</v>
      </c>
      <c r="I11" s="15">
        <v>63524</v>
      </c>
      <c r="J11" s="15">
        <v>43369</v>
      </c>
      <c r="K11" s="15">
        <v>124279</v>
      </c>
      <c r="L11" s="13">
        <f>SUM(B11:K11)</f>
        <v>930999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0.9683591884514</v>
      </c>
      <c r="C15" s="22">
        <v>1.125653037411702</v>
      </c>
      <c r="D15" s="22">
        <v>1.08047414680079</v>
      </c>
      <c r="E15" s="22">
        <v>1.050995600773872</v>
      </c>
      <c r="F15" s="22">
        <v>1.204156722941406</v>
      </c>
      <c r="G15" s="22">
        <v>1.150591328555827</v>
      </c>
      <c r="H15" s="22">
        <v>1.137967157900189</v>
      </c>
      <c r="I15" s="22">
        <v>1.125094786602938</v>
      </c>
      <c r="J15" s="22">
        <v>1.340575439869712</v>
      </c>
      <c r="K15" s="22">
        <v>1.024835290582789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299209.41</v>
      </c>
      <c r="C17" s="25">
        <f aca="true" t="shared" si="2" ref="C17:K17">C18+C19+C20+C21+C22+C23+C24</f>
        <v>234912.36000000002</v>
      </c>
      <c r="D17" s="25">
        <f t="shared" si="2"/>
        <v>824253.55</v>
      </c>
      <c r="E17" s="25">
        <f t="shared" si="2"/>
        <v>707056.4600000001</v>
      </c>
      <c r="F17" s="25">
        <f t="shared" si="2"/>
        <v>689588.3</v>
      </c>
      <c r="G17" s="25">
        <f t="shared" si="2"/>
        <v>345576.84</v>
      </c>
      <c r="H17" s="25">
        <f t="shared" si="2"/>
        <v>190528.66</v>
      </c>
      <c r="I17" s="25">
        <f t="shared" si="2"/>
        <v>260781.49000000002</v>
      </c>
      <c r="J17" s="25">
        <f t="shared" si="2"/>
        <v>238082.07</v>
      </c>
      <c r="K17" s="25">
        <f t="shared" si="2"/>
        <v>418995.21</v>
      </c>
      <c r="L17" s="25">
        <f>L18+L19+L20+L21+L22+L23+L24</f>
        <v>4208984.35</v>
      </c>
      <c r="M17"/>
    </row>
    <row r="18" spans="1:13" ht="17.25" customHeight="1">
      <c r="A18" s="26" t="s">
        <v>24</v>
      </c>
      <c r="B18" s="33">
        <f aca="true" t="shared" si="3" ref="B18:K18">ROUND(B13*B7,2)</f>
        <v>307075.86</v>
      </c>
      <c r="C18" s="33">
        <f t="shared" si="3"/>
        <v>204449.39</v>
      </c>
      <c r="D18" s="33">
        <f t="shared" si="3"/>
        <v>738293.05</v>
      </c>
      <c r="E18" s="33">
        <f t="shared" si="3"/>
        <v>654770.9</v>
      </c>
      <c r="F18" s="33">
        <f t="shared" si="3"/>
        <v>555078.5</v>
      </c>
      <c r="G18" s="33">
        <f t="shared" si="3"/>
        <v>289734.34</v>
      </c>
      <c r="H18" s="33">
        <f t="shared" si="3"/>
        <v>160575.65</v>
      </c>
      <c r="I18" s="33">
        <f t="shared" si="3"/>
        <v>227619</v>
      </c>
      <c r="J18" s="33">
        <f t="shared" si="3"/>
        <v>171139.42</v>
      </c>
      <c r="K18" s="33">
        <f t="shared" si="3"/>
        <v>397665.81</v>
      </c>
      <c r="L18" s="33">
        <f aca="true" t="shared" si="4" ref="L18:L24">SUM(B18:K18)</f>
        <v>3706401.92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-9716.13</v>
      </c>
      <c r="C19" s="33">
        <f t="shared" si="5"/>
        <v>25689.69</v>
      </c>
      <c r="D19" s="33">
        <f t="shared" si="5"/>
        <v>59413.5</v>
      </c>
      <c r="E19" s="33">
        <f t="shared" si="5"/>
        <v>33390.44</v>
      </c>
      <c r="F19" s="33">
        <f t="shared" si="5"/>
        <v>113323.01</v>
      </c>
      <c r="G19" s="33">
        <f t="shared" si="5"/>
        <v>43631.48</v>
      </c>
      <c r="H19" s="33">
        <f t="shared" si="5"/>
        <v>22154.17</v>
      </c>
      <c r="I19" s="33">
        <f t="shared" si="5"/>
        <v>28473.95</v>
      </c>
      <c r="J19" s="33">
        <f t="shared" si="5"/>
        <v>58285.88</v>
      </c>
      <c r="K19" s="33">
        <f t="shared" si="5"/>
        <v>9876.15</v>
      </c>
      <c r="L19" s="33">
        <f t="shared" si="4"/>
        <v>384522.14</v>
      </c>
      <c r="M19"/>
    </row>
    <row r="20" spans="1:13" ht="17.25" customHeight="1">
      <c r="A20" s="27" t="s">
        <v>26</v>
      </c>
      <c r="B20" s="33">
        <v>508.45</v>
      </c>
      <c r="C20" s="33">
        <v>3432.05</v>
      </c>
      <c r="D20" s="33">
        <v>23864.54</v>
      </c>
      <c r="E20" s="33">
        <v>16212.66</v>
      </c>
      <c r="F20" s="33">
        <v>19845.56</v>
      </c>
      <c r="G20" s="33">
        <v>12211.02</v>
      </c>
      <c r="H20" s="33">
        <v>6457.61</v>
      </c>
      <c r="I20" s="33">
        <v>3347.31</v>
      </c>
      <c r="J20" s="33">
        <v>5974.31</v>
      </c>
      <c r="K20" s="33">
        <v>8770.79</v>
      </c>
      <c r="L20" s="33">
        <f t="shared" si="4"/>
        <v>100624.29999999999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-49246.55</v>
      </c>
      <c r="C27" s="33">
        <f t="shared" si="6"/>
        <v>-29615.41</v>
      </c>
      <c r="D27" s="33">
        <f t="shared" si="6"/>
        <v>-98761.21</v>
      </c>
      <c r="E27" s="33">
        <f t="shared" si="6"/>
        <v>-82838.94</v>
      </c>
      <c r="F27" s="33">
        <f t="shared" si="6"/>
        <v>-71289.17</v>
      </c>
      <c r="G27" s="33">
        <f t="shared" si="6"/>
        <v>-41398.479999999996</v>
      </c>
      <c r="H27" s="33">
        <f t="shared" si="6"/>
        <v>-25908.02</v>
      </c>
      <c r="I27" s="33">
        <f t="shared" si="6"/>
        <v>-22947.15</v>
      </c>
      <c r="J27" s="33">
        <f t="shared" si="6"/>
        <v>-20695.78</v>
      </c>
      <c r="K27" s="33">
        <f t="shared" si="6"/>
        <v>-53376.34</v>
      </c>
      <c r="L27" s="33">
        <f aca="true" t="shared" si="7" ref="L27:L34">SUM(B27:K27)</f>
        <v>-496077.05000000005</v>
      </c>
      <c r="M27"/>
    </row>
    <row r="28" spans="1:13" ht="18.75" customHeight="1">
      <c r="A28" s="27" t="s">
        <v>30</v>
      </c>
      <c r="B28" s="33">
        <f>B29+B30+B31+B32</f>
        <v>-27293.2</v>
      </c>
      <c r="C28" s="33">
        <f aca="true" t="shared" si="8" ref="C28:K28">C29+C30+C31+C32</f>
        <v>-28080.8</v>
      </c>
      <c r="D28" s="33">
        <f t="shared" si="8"/>
        <v>-93363.6</v>
      </c>
      <c r="E28" s="33">
        <f t="shared" si="8"/>
        <v>-73642.8</v>
      </c>
      <c r="F28" s="33">
        <f t="shared" si="8"/>
        <v>-66770</v>
      </c>
      <c r="G28" s="33">
        <f t="shared" si="8"/>
        <v>-39133.6</v>
      </c>
      <c r="H28" s="33">
        <f t="shared" si="8"/>
        <v>-16821.2</v>
      </c>
      <c r="I28" s="33">
        <f t="shared" si="8"/>
        <v>-21243.2</v>
      </c>
      <c r="J28" s="33">
        <f t="shared" si="8"/>
        <v>-19140</v>
      </c>
      <c r="K28" s="33">
        <f t="shared" si="8"/>
        <v>-50635.2</v>
      </c>
      <c r="L28" s="33">
        <f t="shared" si="7"/>
        <v>-436123.60000000003</v>
      </c>
      <c r="M28"/>
    </row>
    <row r="29" spans="1:13" s="36" customFormat="1" ht="18.75" customHeight="1">
      <c r="A29" s="34" t="s">
        <v>58</v>
      </c>
      <c r="B29" s="33">
        <f>-ROUND((B9)*$E$3,2)</f>
        <v>-27293.2</v>
      </c>
      <c r="C29" s="33">
        <f aca="true" t="shared" si="9" ref="C29:K29">-ROUND((C9)*$E$3,2)</f>
        <v>-28080.8</v>
      </c>
      <c r="D29" s="33">
        <f t="shared" si="9"/>
        <v>-93363.6</v>
      </c>
      <c r="E29" s="33">
        <f t="shared" si="9"/>
        <v>-73642.8</v>
      </c>
      <c r="F29" s="33">
        <f t="shared" si="9"/>
        <v>-66770</v>
      </c>
      <c r="G29" s="33">
        <f t="shared" si="9"/>
        <v>-39133.6</v>
      </c>
      <c r="H29" s="33">
        <f t="shared" si="9"/>
        <v>-16821.2</v>
      </c>
      <c r="I29" s="33">
        <f t="shared" si="9"/>
        <v>-21243.2</v>
      </c>
      <c r="J29" s="33">
        <f t="shared" si="9"/>
        <v>-19140</v>
      </c>
      <c r="K29" s="33">
        <f t="shared" si="9"/>
        <v>-50635.2</v>
      </c>
      <c r="L29" s="33">
        <f t="shared" si="7"/>
        <v>-436123.60000000003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-21953.350000000002</v>
      </c>
      <c r="C33" s="38">
        <f aca="true" t="shared" si="10" ref="C33:K33">SUM(C34:C46)</f>
        <v>-1534.61</v>
      </c>
      <c r="D33" s="38">
        <f t="shared" si="10"/>
        <v>-5397.610000000001</v>
      </c>
      <c r="E33" s="38">
        <f t="shared" si="10"/>
        <v>-9196.14</v>
      </c>
      <c r="F33" s="38">
        <f t="shared" si="10"/>
        <v>-4519.17</v>
      </c>
      <c r="G33" s="38">
        <f t="shared" si="10"/>
        <v>-2264.8799999999997</v>
      </c>
      <c r="H33" s="38">
        <f t="shared" si="10"/>
        <v>-9086.82</v>
      </c>
      <c r="I33" s="38">
        <f t="shared" si="10"/>
        <v>-1703.9500000000003</v>
      </c>
      <c r="J33" s="38">
        <f t="shared" si="10"/>
        <v>-1555.7800000000002</v>
      </c>
      <c r="K33" s="38">
        <f t="shared" si="10"/>
        <v>-2741.14</v>
      </c>
      <c r="L33" s="33">
        <f t="shared" si="7"/>
        <v>-59953.45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-2387.27</v>
      </c>
      <c r="C44" s="33">
        <v>-1871.1</v>
      </c>
      <c r="D44" s="33">
        <v>-6581.13</v>
      </c>
      <c r="E44" s="33">
        <v>-5652.03</v>
      </c>
      <c r="F44" s="33">
        <v>-5510.08</v>
      </c>
      <c r="G44" s="33">
        <v>-2761.49</v>
      </c>
      <c r="H44" s="33">
        <v>-1522.69</v>
      </c>
      <c r="I44" s="33">
        <v>-2077.57</v>
      </c>
      <c r="J44" s="33">
        <v>-1896.91</v>
      </c>
      <c r="K44" s="33">
        <v>-3342.18</v>
      </c>
      <c r="L44" s="33">
        <f t="shared" si="11"/>
        <v>-33602.45</v>
      </c>
    </row>
    <row r="45" spans="1:12" ht="18.75" customHeight="1">
      <c r="A45" s="37" t="s">
        <v>77</v>
      </c>
      <c r="B45" s="33">
        <v>429.32</v>
      </c>
      <c r="C45" s="33">
        <v>336.49</v>
      </c>
      <c r="D45" s="33">
        <v>1183.52</v>
      </c>
      <c r="E45" s="33">
        <v>1016.44</v>
      </c>
      <c r="F45" s="33">
        <v>990.91</v>
      </c>
      <c r="G45" s="33">
        <v>496.61</v>
      </c>
      <c r="H45" s="33">
        <v>273.83</v>
      </c>
      <c r="I45" s="33">
        <v>373.62</v>
      </c>
      <c r="J45" s="33">
        <v>341.13</v>
      </c>
      <c r="K45" s="33">
        <v>601.04</v>
      </c>
      <c r="L45" s="33">
        <f t="shared" si="11"/>
        <v>6042.91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222715.74</v>
      </c>
      <c r="C49" s="41">
        <f aca="true" t="shared" si="12" ref="C49:K49">IF(C17+C27+C40+C50&lt;0,0,C17+C27+C50)</f>
        <v>205296.95</v>
      </c>
      <c r="D49" s="41">
        <f t="shared" si="12"/>
        <v>725492.3400000001</v>
      </c>
      <c r="E49" s="41">
        <f t="shared" si="12"/>
        <v>624217.52</v>
      </c>
      <c r="F49" s="41">
        <f t="shared" si="12"/>
        <v>618299.13</v>
      </c>
      <c r="G49" s="41">
        <f t="shared" si="12"/>
        <v>304178.36000000004</v>
      </c>
      <c r="H49" s="41">
        <f t="shared" si="12"/>
        <v>164620.64</v>
      </c>
      <c r="I49" s="41">
        <f t="shared" si="12"/>
        <v>237834.34000000003</v>
      </c>
      <c r="J49" s="41">
        <f t="shared" si="12"/>
        <v>217386.29</v>
      </c>
      <c r="K49" s="41">
        <f t="shared" si="12"/>
        <v>365618.87</v>
      </c>
      <c r="L49" s="42">
        <f>SUM(B49:K49)</f>
        <v>3685660.18</v>
      </c>
      <c r="M49" s="55"/>
    </row>
    <row r="50" spans="1:12" ht="18.75" customHeight="1">
      <c r="A50" s="27" t="s">
        <v>48</v>
      </c>
      <c r="B50" s="33">
        <v>-27247.119999999995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42">
        <f>SUM(B50:K50)</f>
        <v>-27247.119999999995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222715.74</v>
      </c>
      <c r="C55" s="41">
        <f aca="true" t="shared" si="14" ref="C55:J55">SUM(C56:C67)</f>
        <v>205296.94999999998</v>
      </c>
      <c r="D55" s="41">
        <f t="shared" si="14"/>
        <v>725492.34</v>
      </c>
      <c r="E55" s="41">
        <f t="shared" si="14"/>
        <v>624217.52</v>
      </c>
      <c r="F55" s="41">
        <f t="shared" si="14"/>
        <v>618299.13</v>
      </c>
      <c r="G55" s="41">
        <f t="shared" si="14"/>
        <v>304178.36</v>
      </c>
      <c r="H55" s="41">
        <f t="shared" si="14"/>
        <v>164620.64</v>
      </c>
      <c r="I55" s="41">
        <f>SUM(I56:I70)</f>
        <v>237834.34</v>
      </c>
      <c r="J55" s="41">
        <f t="shared" si="14"/>
        <v>217386.29</v>
      </c>
      <c r="K55" s="41">
        <f>SUM(K56:K69)</f>
        <v>365618.87</v>
      </c>
      <c r="L55" s="46">
        <f>SUM(B55:K55)</f>
        <v>3685660.1799999997</v>
      </c>
      <c r="M55" s="40"/>
    </row>
    <row r="56" spans="1:13" ht="18.75" customHeight="1">
      <c r="A56" s="47" t="s">
        <v>51</v>
      </c>
      <c r="B56" s="48">
        <v>222715.74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222715.74</v>
      </c>
      <c r="M56" s="40"/>
    </row>
    <row r="57" spans="1:12" ht="18.75" customHeight="1">
      <c r="A57" s="47" t="s">
        <v>61</v>
      </c>
      <c r="B57" s="17">
        <v>0</v>
      </c>
      <c r="C57" s="48">
        <v>179532.18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179532.18</v>
      </c>
    </row>
    <row r="58" spans="1:12" ht="18.75" customHeight="1">
      <c r="A58" s="47" t="s">
        <v>62</v>
      </c>
      <c r="B58" s="17">
        <v>0</v>
      </c>
      <c r="C58" s="48">
        <v>25764.77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25764.77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725492.34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725492.34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624217.52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624217.52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618299.13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618299.13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304178.36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304178.36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164620.64</v>
      </c>
      <c r="I63" s="17">
        <v>0</v>
      </c>
      <c r="J63" s="17">
        <v>0</v>
      </c>
      <c r="K63" s="17">
        <v>0</v>
      </c>
      <c r="L63" s="46">
        <f t="shared" si="15"/>
        <v>164620.64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217386.29</v>
      </c>
      <c r="K65" s="17">
        <v>0</v>
      </c>
      <c r="L65" s="46">
        <f t="shared" si="15"/>
        <v>217386.29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181164.15</v>
      </c>
      <c r="L66" s="46">
        <f t="shared" si="15"/>
        <v>181164.15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184454.72</v>
      </c>
      <c r="L67" s="46">
        <f t="shared" si="15"/>
        <v>184454.72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237834.34</v>
      </c>
      <c r="J70" s="53">
        <v>0</v>
      </c>
      <c r="K70" s="53">
        <v>0</v>
      </c>
      <c r="L70" s="51">
        <f>SUM(B70:K70)</f>
        <v>237834.34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2021-12-16T21:08:48Z</dcterms:modified>
  <cp:category/>
  <cp:version/>
  <cp:contentType/>
  <cp:contentStatus/>
</cp:coreProperties>
</file>