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'detalhamento'!$A$1:$L$69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<sst xmlns="http://schemas.openxmlformats.org/spreadsheetml/2006/main" count="80" uniqueCount="79">
  <si>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</si>
  <si>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</si>
  <si>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</si>
  <si>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</si>
  <si>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</si>
  <si>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</si>
  <si>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</si>
  <si>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</si>
  <si>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</si>
  <si>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</si>
  <si>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</si>
  <si>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</si>
  <si>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</si>
  <si>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</si>
  <si>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</si>
  <si>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</si>
  <si>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</si>
  <si>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</si>
  <si>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</si>
  <si>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</si>
  <si>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</si>
  <si>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</si>
  <si>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</si>
  <si>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</si>
  <si>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</si>
  <si>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</si>
  <si>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</si>
  <si>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</si>
  <si>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</si>
  <si>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</si>
  <si>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</si>
  <si>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</si>
  <si>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</si>
  <si>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</si>
  <si>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</si>
  <si>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</si>
  <si>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</si>
  <si>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</si>
  <si>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</si>
  <si>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</si>
  <si>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</si>
  <si>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</si>
  <si>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</si>
  <si>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</si>
  <si>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</si>
  <si>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</si>
  <si>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</si>
  <si>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</si>
  <si>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</si>
  <si>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</si>
  <si>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</si>
  <si>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</si>
  <si>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</si>
  <si>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</si>
  <si>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</si>
  <si>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</si>
  <si>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</si>
  <si>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</si>
  <si>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</si>
  <si>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</si>
  <si>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</si>
  <si>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</si>
  <si>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</si>
  <si>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</si>
  <si>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</si>
  <si>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</si>
  <si>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</si>
  <si>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</si>
  <si>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</si>
  <si>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</si>
  <si>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</si>
  <si>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</si>
  <si>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</si>
  <si>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</si>
  <si>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</si>
  <si>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</si>
  <si>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09/12/21 - VENCIMENTO 16/12/21</t>
  </si>
  <si>
    <t>5.2.12. Amortização dos Investimentos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</si>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</sst>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85048</v>
      </c>
      <c r="C7" s="10">
        <f>C8+C11</f>
        <v>102499</v>
      </c>
      <c r="D7" s="10">
        <f aca="true" t="shared" si="0" ref="D7:K7">D8+D11</f>
        <v>300553</v>
      </c>
      <c r="E7" s="10">
        <f t="shared" si="0"/>
        <v>248608</v>
      </c>
      <c r="F7" s="10">
        <f t="shared" si="0"/>
        <v>259722</v>
      </c>
      <c r="G7" s="10">
        <f t="shared" si="0"/>
        <v>138193</v>
      </c>
      <c r="H7" s="10">
        <f t="shared" si="0"/>
        <v>72752</v>
      </c>
      <c r="I7" s="10">
        <f t="shared" si="0"/>
        <v>114163</v>
      </c>
      <c r="J7" s="10">
        <f t="shared" si="0"/>
        <v>109727</v>
      </c>
      <c r="K7" s="10">
        <f t="shared" si="0"/>
        <v>210104</v>
      </c>
      <c r="L7" s="10">
        <f>SUM(B7:K7)</f>
        <v>1641369</v>
      </c>
      <c r="M7" s="11"/>
    </row>
    <row r="8" spans="1:13" ht="17.25" customHeight="1">
      <c r="A8" s="12" t="s">
        <v>18</v>
      </c>
      <c r="B8" s="13">
        <f>B9+B10</f>
        <v>7261</v>
      </c>
      <c r="C8" s="13">
        <f aca="true" t="shared" si="1" ref="C8:K8">C9+C10</f>
        <v>8058</v>
      </c>
      <c r="D8" s="13">
        <f t="shared" si="1"/>
        <v>24390</v>
      </c>
      <c r="E8" s="13">
        <f t="shared" si="1"/>
        <v>17895</v>
      </c>
      <c r="F8" s="13">
        <f t="shared" si="1"/>
        <v>17007</v>
      </c>
      <c r="G8" s="13">
        <f t="shared" si="1"/>
        <v>12093</v>
      </c>
      <c r="H8" s="13">
        <f t="shared" si="1"/>
        <v>5486</v>
      </c>
      <c r="I8" s="13">
        <f t="shared" si="1"/>
        <v>6358</v>
      </c>
      <c r="J8" s="13">
        <f t="shared" si="1"/>
        <v>8155</v>
      </c>
      <c r="K8" s="13">
        <f t="shared" si="1"/>
        <v>14493</v>
      </c>
      <c r="L8" s="13">
        <f>SUM(B8:K8)</f>
        <v>121196</v>
      </c>
      <c r="M8"/>
    </row>
    <row r="9" spans="1:13" ht="17.25" customHeight="1">
      <c r="A9" s="14" t="s">
        <v>19</v>
      </c>
      <c r="B9" s="15">
        <v>7258</v>
      </c>
      <c r="C9" s="15">
        <v>8058</v>
      </c>
      <c r="D9" s="15">
        <v>24390</v>
      </c>
      <c r="E9" s="15">
        <v>17895</v>
      </c>
      <c r="F9" s="15">
        <v>17007</v>
      </c>
      <c r="G9" s="15">
        <v>12093</v>
      </c>
      <c r="H9" s="15">
        <v>5478</v>
      </c>
      <c r="I9" s="15">
        <v>6358</v>
      </c>
      <c r="J9" s="15">
        <v>8155</v>
      </c>
      <c r="K9" s="15">
        <v>14493</v>
      </c>
      <c r="L9" s="13">
        <f>SUM(B9:K9)</f>
        <v>121185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8</v>
      </c>
      <c r="I10" s="15">
        <v>0</v>
      </c>
      <c r="J10" s="15">
        <v>0</v>
      </c>
      <c r="K10" s="15">
        <v>0</v>
      </c>
      <c r="L10" s="13">
        <f>SUM(B10:K10)</f>
        <v>11</v>
      </c>
      <c r="M10"/>
    </row>
    <row r="11" spans="1:13" ht="17.25" customHeight="1">
      <c r="A11" s="12" t="s">
        <v>21</v>
      </c>
      <c r="B11" s="15">
        <v>77787</v>
      </c>
      <c r="C11" s="15">
        <v>94441</v>
      </c>
      <c r="D11" s="15">
        <v>276163</v>
      </c>
      <c r="E11" s="15">
        <v>230713</v>
      </c>
      <c r="F11" s="15">
        <v>242715</v>
      </c>
      <c r="G11" s="15">
        <v>126100</v>
      </c>
      <c r="H11" s="15">
        <v>67266</v>
      </c>
      <c r="I11" s="15">
        <v>107805</v>
      </c>
      <c r="J11" s="15">
        <v>101572</v>
      </c>
      <c r="K11" s="15">
        <v>195611</v>
      </c>
      <c r="L11" s="13">
        <f>SUM(B11:K11)</f>
        <v>1520173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5.9019</v>
      </c>
      <c r="C13" s="20">
        <v>3.113</v>
      </c>
      <c r="D13" s="20">
        <v>3.7051</v>
      </c>
      <c r="E13" s="20">
        <v>3.753</v>
      </c>
      <c r="F13" s="20">
        <v>3.316</v>
      </c>
      <c r="G13" s="20">
        <v>3.6462</v>
      </c>
      <c r="H13" s="20">
        <v>4.0165</v>
      </c>
      <c r="I13" s="20">
        <v>3.3301</v>
      </c>
      <c r="J13" s="20">
        <v>3.5864</v>
      </c>
      <c r="K13" s="20">
        <v>2.9286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0.963401333067659</v>
      </c>
      <c r="C15" s="22">
        <v>1.144064644759377</v>
      </c>
      <c r="D15" s="22">
        <v>1.087105093573722</v>
      </c>
      <c r="E15" s="22">
        <v>1.054743172827671</v>
      </c>
      <c r="F15" s="22">
        <v>1.211270866781638</v>
      </c>
      <c r="G15" s="22">
        <v>1.157705803975504</v>
      </c>
      <c r="H15" s="22">
        <v>1.13585102498872</v>
      </c>
      <c r="I15" s="22">
        <v>1.168933859112945</v>
      </c>
      <c r="J15" s="22">
        <v>1.319177301449241</v>
      </c>
      <c r="K15" s="22">
        <v>1.053480846423137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486451.22</v>
      </c>
      <c r="C17" s="25">
        <f aca="true" t="shared" si="2" ref="C17:K17">C18+C19+C20+C21+C22+C23+C24</f>
        <v>371685.05</v>
      </c>
      <c r="D17" s="25">
        <f t="shared" si="2"/>
        <v>1243938.7999999998</v>
      </c>
      <c r="E17" s="25">
        <f t="shared" si="2"/>
        <v>1007489.0499999999</v>
      </c>
      <c r="F17" s="25">
        <f t="shared" si="2"/>
        <v>1075494.97</v>
      </c>
      <c r="G17" s="25">
        <f t="shared" si="2"/>
        <v>602663.23</v>
      </c>
      <c r="H17" s="25">
        <f t="shared" si="2"/>
        <v>345399.22</v>
      </c>
      <c r="I17" s="25">
        <f t="shared" si="2"/>
        <v>450581.58</v>
      </c>
      <c r="J17" s="25">
        <f t="shared" si="2"/>
        <v>531853.51</v>
      </c>
      <c r="K17" s="25">
        <f t="shared" si="2"/>
        <v>665603.4699999999</v>
      </c>
      <c r="L17" s="25">
        <f>L18+L19+L20+L21+L22+L23+L24</f>
        <v>6781160.100000001</v>
      </c>
      <c r="M17"/>
    </row>
    <row r="18" spans="1:13" ht="17.25" customHeight="1">
      <c r="A18" s="26" t="s">
        <v>24</v>
      </c>
      <c r="B18" s="33">
        <f aca="true" t="shared" si="3" ref="B18:K18">ROUND(B13*B7,2)</f>
        <v>501944.79</v>
      </c>
      <c r="C18" s="33">
        <f t="shared" si="3"/>
        <v>319079.39</v>
      </c>
      <c r="D18" s="33">
        <f t="shared" si="3"/>
        <v>1113578.92</v>
      </c>
      <c r="E18" s="33">
        <f t="shared" si="3"/>
        <v>933025.82</v>
      </c>
      <c r="F18" s="33">
        <f t="shared" si="3"/>
        <v>861238.15</v>
      </c>
      <c r="G18" s="33">
        <f t="shared" si="3"/>
        <v>503879.32</v>
      </c>
      <c r="H18" s="33">
        <f t="shared" si="3"/>
        <v>292208.41</v>
      </c>
      <c r="I18" s="33">
        <f t="shared" si="3"/>
        <v>380174.21</v>
      </c>
      <c r="J18" s="33">
        <f t="shared" si="3"/>
        <v>393524.91</v>
      </c>
      <c r="K18" s="33">
        <f t="shared" si="3"/>
        <v>615310.57</v>
      </c>
      <c r="L18" s="33">
        <f aca="true" t="shared" si="4" ref="L18:L24">SUM(B18:K18)</f>
        <v>5913964.49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-18370.51</v>
      </c>
      <c r="C19" s="33">
        <f t="shared" si="5"/>
        <v>45968.06</v>
      </c>
      <c r="D19" s="33">
        <f t="shared" si="5"/>
        <v>96998.4</v>
      </c>
      <c r="E19" s="33">
        <f t="shared" si="5"/>
        <v>51076.79</v>
      </c>
      <c r="F19" s="33">
        <f t="shared" si="5"/>
        <v>181954.53</v>
      </c>
      <c r="G19" s="33">
        <f t="shared" si="5"/>
        <v>79464.69</v>
      </c>
      <c r="H19" s="33">
        <f t="shared" si="5"/>
        <v>39696.81</v>
      </c>
      <c r="I19" s="33">
        <f t="shared" si="5"/>
        <v>64224.3</v>
      </c>
      <c r="J19" s="33">
        <f t="shared" si="5"/>
        <v>125604.22</v>
      </c>
      <c r="K19" s="33">
        <f t="shared" si="5"/>
        <v>32907.33</v>
      </c>
      <c r="L19" s="33">
        <f t="shared" si="4"/>
        <v>699524.62</v>
      </c>
      <c r="M19"/>
    </row>
    <row r="20" spans="1:13" ht="17.25" customHeight="1">
      <c r="A20" s="27" t="s">
        <v>26</v>
      </c>
      <c r="B20" s="33">
        <v>1535.71</v>
      </c>
      <c r="C20" s="33">
        <v>5296.37</v>
      </c>
      <c r="D20" s="33">
        <v>30679.02</v>
      </c>
      <c r="E20" s="33">
        <v>20703.98</v>
      </c>
      <c r="F20" s="33">
        <v>30961.06</v>
      </c>
      <c r="G20" s="33">
        <v>19319.22</v>
      </c>
      <c r="H20" s="33">
        <v>12152.77</v>
      </c>
      <c r="I20" s="33">
        <v>4841.84</v>
      </c>
      <c r="J20" s="33">
        <v>10041.92</v>
      </c>
      <c r="K20" s="33">
        <v>14703.11</v>
      </c>
      <c r="L20" s="33">
        <f t="shared" si="4"/>
        <v>150235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+B28+B33+B47</f>
        <v>-54422.15</v>
      </c>
      <c r="C27" s="33">
        <f t="shared" si="6"/>
        <v>-37539.09</v>
      </c>
      <c r="D27" s="33">
        <f t="shared" si="6"/>
        <v>-116127.05</v>
      </c>
      <c r="E27" s="33">
        <f t="shared" si="6"/>
        <v>-89153.18</v>
      </c>
      <c r="F27" s="33">
        <f t="shared" si="6"/>
        <v>-79674.97</v>
      </c>
      <c r="G27" s="33">
        <f t="shared" si="6"/>
        <v>-55812.759999999995</v>
      </c>
      <c r="H27" s="33">
        <f t="shared" si="6"/>
        <v>-33473.04</v>
      </c>
      <c r="I27" s="33">
        <f t="shared" si="6"/>
        <v>-39212.049999999996</v>
      </c>
      <c r="J27" s="33">
        <f t="shared" si="6"/>
        <v>-39129.02</v>
      </c>
      <c r="K27" s="33">
        <f t="shared" si="6"/>
        <v>-66637.34</v>
      </c>
      <c r="L27" s="33">
        <f aca="true" t="shared" si="7" ref="L27:L34">SUM(B27:K27)</f>
        <v>-611180.6499999999</v>
      </c>
      <c r="M27"/>
    </row>
    <row r="28" spans="1:13" ht="18.75" customHeight="1">
      <c r="A28" s="27" t="s">
        <v>30</v>
      </c>
      <c r="B28" s="33">
        <f>B29+B30+B31+B32</f>
        <v>-31935.2</v>
      </c>
      <c r="C28" s="33">
        <f aca="true" t="shared" si="8" ref="C28:K28">C29+C30+C31+C32</f>
        <v>-35455.2</v>
      </c>
      <c r="D28" s="33">
        <f t="shared" si="8"/>
        <v>-107316</v>
      </c>
      <c r="E28" s="33">
        <f t="shared" si="8"/>
        <v>-78738</v>
      </c>
      <c r="F28" s="33">
        <f t="shared" si="8"/>
        <v>-74830.8</v>
      </c>
      <c r="G28" s="33">
        <f t="shared" si="8"/>
        <v>-53209.2</v>
      </c>
      <c r="H28" s="33">
        <f t="shared" si="8"/>
        <v>-24103.2</v>
      </c>
      <c r="I28" s="33">
        <f t="shared" si="8"/>
        <v>-36987.479999999996</v>
      </c>
      <c r="J28" s="33">
        <f t="shared" si="8"/>
        <v>-35882</v>
      </c>
      <c r="K28" s="33">
        <f t="shared" si="8"/>
        <v>-63769.2</v>
      </c>
      <c r="L28" s="33">
        <f t="shared" si="7"/>
        <v>-542226.28</v>
      </c>
      <c r="M28"/>
    </row>
    <row r="29" spans="1:13" s="36" customFormat="1" ht="18.75" customHeight="1">
      <c r="A29" s="34" t="s">
        <v>58</v>
      </c>
      <c r="B29" s="33">
        <f>-ROUND((B9)*$E$3,2)</f>
        <v>-31935.2</v>
      </c>
      <c r="C29" s="33">
        <f aca="true" t="shared" si="9" ref="C29:K29">-ROUND((C9)*$E$3,2)</f>
        <v>-35455.2</v>
      </c>
      <c r="D29" s="33">
        <f t="shared" si="9"/>
        <v>-107316</v>
      </c>
      <c r="E29" s="33">
        <f t="shared" si="9"/>
        <v>-78738</v>
      </c>
      <c r="F29" s="33">
        <f t="shared" si="9"/>
        <v>-74830.8</v>
      </c>
      <c r="G29" s="33">
        <f t="shared" si="9"/>
        <v>-53209.2</v>
      </c>
      <c r="H29" s="33">
        <f t="shared" si="9"/>
        <v>-24103.2</v>
      </c>
      <c r="I29" s="33">
        <f t="shared" si="9"/>
        <v>-27975.2</v>
      </c>
      <c r="J29" s="33">
        <f t="shared" si="9"/>
        <v>-35882</v>
      </c>
      <c r="K29" s="33">
        <f t="shared" si="9"/>
        <v>-63769.2</v>
      </c>
      <c r="L29" s="33">
        <f t="shared" si="7"/>
        <v>-533214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-11.26</v>
      </c>
      <c r="J31" s="17">
        <v>0</v>
      </c>
      <c r="K31" s="17">
        <v>0</v>
      </c>
      <c r="L31" s="33">
        <f t="shared" si="7"/>
        <v>-11.26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-9001.02</v>
      </c>
      <c r="J32" s="17">
        <v>0</v>
      </c>
      <c r="K32" s="17">
        <v>0</v>
      </c>
      <c r="L32" s="33">
        <f t="shared" si="7"/>
        <v>-9001.02</v>
      </c>
      <c r="M32"/>
    </row>
    <row r="33" spans="1:13" s="36" customFormat="1" ht="18.75" customHeight="1">
      <c r="A33" s="27" t="s">
        <v>34</v>
      </c>
      <c r="B33" s="38">
        <f>SUM(B34:B46)</f>
        <v>-22486.95</v>
      </c>
      <c r="C33" s="38">
        <f aca="true" t="shared" si="10" ref="C33:K33">SUM(C34:C46)</f>
        <v>-2083.8900000000003</v>
      </c>
      <c r="D33" s="38">
        <f t="shared" si="10"/>
        <v>-8811.050000000001</v>
      </c>
      <c r="E33" s="38">
        <f t="shared" si="10"/>
        <v>-10415.179999999998</v>
      </c>
      <c r="F33" s="38">
        <f t="shared" si="10"/>
        <v>-4844.17</v>
      </c>
      <c r="G33" s="38">
        <f t="shared" si="10"/>
        <v>-2603.56</v>
      </c>
      <c r="H33" s="38">
        <f t="shared" si="10"/>
        <v>-9369.840000000002</v>
      </c>
      <c r="I33" s="38">
        <f t="shared" si="10"/>
        <v>-2224.5699999999997</v>
      </c>
      <c r="J33" s="38">
        <f t="shared" si="10"/>
        <v>-3247.02</v>
      </c>
      <c r="K33" s="38">
        <f t="shared" si="10"/>
        <v>-2868.1400000000003</v>
      </c>
      <c r="L33" s="33">
        <f t="shared" si="7"/>
        <v>-68954.37</v>
      </c>
      <c r="M33"/>
    </row>
    <row r="34" spans="1:13" ht="18.75" customHeight="1">
      <c r="A34" s="37" t="s">
        <v>35</v>
      </c>
      <c r="B34" s="38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11" ref="L37:L47">SUM(B37:K37)</f>
        <v>0</v>
      </c>
      <c r="M37"/>
    </row>
    <row r="38" spans="1:13" ht="18.75" customHeight="1">
      <c r="A38" s="37" t="s">
        <v>39</v>
      </c>
      <c r="B38" s="33">
        <v>-396</v>
      </c>
      <c r="C38" s="33">
        <v>-475.2</v>
      </c>
      <c r="D38" s="33">
        <v>-3445.2</v>
      </c>
      <c r="E38" s="33">
        <v>-1504.8</v>
      </c>
      <c r="F38" s="33">
        <v>-198</v>
      </c>
      <c r="G38" s="33">
        <v>0</v>
      </c>
      <c r="H38" s="33">
        <v>-39.6</v>
      </c>
      <c r="I38" s="33">
        <v>-277.2</v>
      </c>
      <c r="J38" s="33">
        <v>-950.4</v>
      </c>
      <c r="K38" s="17">
        <v>0</v>
      </c>
      <c r="L38" s="30">
        <f t="shared" si="11"/>
        <v>-7286.4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33">
        <v>-2555.03</v>
      </c>
      <c r="C44" s="33">
        <v>-1961.43</v>
      </c>
      <c r="D44" s="33">
        <v>-6542.41</v>
      </c>
      <c r="E44" s="33">
        <v>-5303.61</v>
      </c>
      <c r="F44" s="33">
        <v>-5664.93</v>
      </c>
      <c r="G44" s="33">
        <v>-3174.43</v>
      </c>
      <c r="H44" s="33">
        <v>-1819.49</v>
      </c>
      <c r="I44" s="33">
        <v>-2374.37</v>
      </c>
      <c r="J44" s="33">
        <v>-2800.2</v>
      </c>
      <c r="K44" s="33">
        <v>-3497.03</v>
      </c>
      <c r="L44" s="33">
        <f t="shared" si="11"/>
        <v>-35692.93</v>
      </c>
    </row>
    <row r="45" spans="1:12" ht="18.75" customHeight="1">
      <c r="A45" s="37" t="s">
        <v>77</v>
      </c>
      <c r="B45" s="33">
        <v>459.48</v>
      </c>
      <c r="C45" s="33">
        <v>352.74</v>
      </c>
      <c r="D45" s="33">
        <v>1176.56</v>
      </c>
      <c r="E45" s="33">
        <v>953.78</v>
      </c>
      <c r="F45" s="33">
        <v>1018.76</v>
      </c>
      <c r="G45" s="33">
        <v>570.87</v>
      </c>
      <c r="H45" s="33">
        <v>327.21</v>
      </c>
      <c r="I45" s="33">
        <v>427</v>
      </c>
      <c r="J45" s="33">
        <v>503.58</v>
      </c>
      <c r="K45" s="33">
        <v>628.89</v>
      </c>
      <c r="L45" s="33">
        <f t="shared" si="11"/>
        <v>6418.87</v>
      </c>
    </row>
    <row r="46" spans="1:13" ht="12" customHeight="1">
      <c r="A46" s="14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8"/>
      <c r="M46" s="39"/>
    </row>
    <row r="47" spans="1:13" ht="18.75" customHeight="1">
      <c r="A47" s="27" t="s">
        <v>46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30">
        <f t="shared" si="11"/>
        <v>0</v>
      </c>
      <c r="M47" s="39"/>
    </row>
    <row r="48" spans="1:13" ht="12" customHeight="1">
      <c r="A48" s="27"/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30">
        <f>SUM(B48:K48)</f>
        <v>0</v>
      </c>
      <c r="M48" s="40"/>
    </row>
    <row r="49" spans="1:13" ht="18.75" customHeight="1">
      <c r="A49" s="19" t="s">
        <v>47</v>
      </c>
      <c r="B49" s="41">
        <f>IF(B17+B27+B40+B50&lt;0,0,B17+B27+B50)</f>
        <v>432029.06999999995</v>
      </c>
      <c r="C49" s="41">
        <f aca="true" t="shared" si="12" ref="C49:K49">IF(C17+C27+C40+C50&lt;0,0,C17+C27+C50)</f>
        <v>334145.95999999996</v>
      </c>
      <c r="D49" s="41">
        <f t="shared" si="12"/>
        <v>1127811.7499999998</v>
      </c>
      <c r="E49" s="41">
        <f t="shared" si="12"/>
        <v>918335.8699999999</v>
      </c>
      <c r="F49" s="41">
        <f t="shared" si="12"/>
        <v>995820</v>
      </c>
      <c r="G49" s="41">
        <f t="shared" si="12"/>
        <v>546850.47</v>
      </c>
      <c r="H49" s="41">
        <f t="shared" si="12"/>
        <v>311926.18</v>
      </c>
      <c r="I49" s="41">
        <f t="shared" si="12"/>
        <v>411369.53</v>
      </c>
      <c r="J49" s="41">
        <f t="shared" si="12"/>
        <v>492724.49</v>
      </c>
      <c r="K49" s="41">
        <f t="shared" si="12"/>
        <v>598966.1299999999</v>
      </c>
      <c r="L49" s="42">
        <f>SUM(B49:K49)</f>
        <v>6169979.449999999</v>
      </c>
      <c r="M49" s="55"/>
    </row>
    <row r="50" spans="1:12" ht="18.75" customHeight="1">
      <c r="A50" s="27" t="s">
        <v>48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7">
        <f>SUM(C50:K50)</f>
        <v>0</v>
      </c>
    </row>
    <row r="51" spans="1:13" ht="18.75" customHeight="1">
      <c r="A51" s="27" t="s">
        <v>49</v>
      </c>
      <c r="B51" s="33">
        <f>IF(B17+B27+B40+B50&gt;0,0,B17+B27+B50)</f>
        <v>0</v>
      </c>
      <c r="C51" s="33">
        <f aca="true" t="shared" si="13" ref="C51:K51">IF(C17+C27+C40+C50&gt;0,0,C17+C27+C50)</f>
        <v>0</v>
      </c>
      <c r="D51" s="33">
        <f t="shared" si="13"/>
        <v>0</v>
      </c>
      <c r="E51" s="33">
        <f t="shared" si="13"/>
        <v>0</v>
      </c>
      <c r="F51" s="33">
        <f t="shared" si="13"/>
        <v>0</v>
      </c>
      <c r="G51" s="33">
        <f t="shared" si="13"/>
        <v>0</v>
      </c>
      <c r="H51" s="33">
        <f t="shared" si="13"/>
        <v>0</v>
      </c>
      <c r="I51" s="33">
        <f t="shared" si="13"/>
        <v>0</v>
      </c>
      <c r="J51" s="33">
        <f t="shared" si="13"/>
        <v>0</v>
      </c>
      <c r="K51" s="33">
        <f t="shared" si="13"/>
        <v>0</v>
      </c>
      <c r="L51" s="17">
        <f>SUM(C51:K51)</f>
        <v>0</v>
      </c>
      <c r="M51"/>
    </row>
    <row r="52" spans="1:12" ht="12" customHeight="1">
      <c r="A52" s="19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2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 ht="12" customHeight="1">
      <c r="A54" s="9"/>
      <c r="B54" s="44">
        <v>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/>
      <c r="L54" s="44"/>
    </row>
    <row r="55" spans="1:13" ht="18.75" customHeight="1">
      <c r="A55" s="45" t="s">
        <v>50</v>
      </c>
      <c r="B55" s="41">
        <f>SUM(B56:B69)</f>
        <v>432029.07</v>
      </c>
      <c r="C55" s="41">
        <f aca="true" t="shared" si="14" ref="C55:J55">SUM(C56:C67)</f>
        <v>334145.96</v>
      </c>
      <c r="D55" s="41">
        <f t="shared" si="14"/>
        <v>1127811.75</v>
      </c>
      <c r="E55" s="41">
        <f t="shared" si="14"/>
        <v>918335.88</v>
      </c>
      <c r="F55" s="41">
        <f t="shared" si="14"/>
        <v>995820</v>
      </c>
      <c r="G55" s="41">
        <f t="shared" si="14"/>
        <v>546850.47</v>
      </c>
      <c r="H55" s="41">
        <f t="shared" si="14"/>
        <v>311926.18</v>
      </c>
      <c r="I55" s="41">
        <f>SUM(I56:I70)</f>
        <v>411369.53</v>
      </c>
      <c r="J55" s="41">
        <f t="shared" si="14"/>
        <v>492724.49</v>
      </c>
      <c r="K55" s="41">
        <f>SUM(K56:K69)</f>
        <v>598966.13</v>
      </c>
      <c r="L55" s="46">
        <f>SUM(B55:K55)</f>
        <v>6169979.46</v>
      </c>
      <c r="M55" s="40"/>
    </row>
    <row r="56" spans="1:13" ht="18.75" customHeight="1">
      <c r="A56" s="47" t="s">
        <v>51</v>
      </c>
      <c r="B56" s="48">
        <v>432029.07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aca="true" t="shared" si="15" ref="L56:L67">SUM(B56:K56)</f>
        <v>432029.07</v>
      </c>
      <c r="M56" s="40"/>
    </row>
    <row r="57" spans="1:12" ht="18.75" customHeight="1">
      <c r="A57" s="47" t="s">
        <v>61</v>
      </c>
      <c r="B57" s="17">
        <v>0</v>
      </c>
      <c r="C57" s="48">
        <v>291742.84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291742.84</v>
      </c>
    </row>
    <row r="58" spans="1:12" ht="18.75" customHeight="1">
      <c r="A58" s="47" t="s">
        <v>62</v>
      </c>
      <c r="B58" s="17">
        <v>0</v>
      </c>
      <c r="C58" s="48">
        <v>42403.12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42403.12</v>
      </c>
    </row>
    <row r="59" spans="1:12" ht="18.75" customHeight="1">
      <c r="A59" s="47" t="s">
        <v>52</v>
      </c>
      <c r="B59" s="17">
        <v>0</v>
      </c>
      <c r="C59" s="17">
        <v>0</v>
      </c>
      <c r="D59" s="48">
        <v>1127811.75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1127811.75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48">
        <v>918335.88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918335.88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48">
        <v>995820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995820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48">
        <v>546850.47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5"/>
        <v>546850.47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48">
        <v>311926.18</v>
      </c>
      <c r="I63" s="17">
        <v>0</v>
      </c>
      <c r="J63" s="17">
        <v>0</v>
      </c>
      <c r="K63" s="17">
        <v>0</v>
      </c>
      <c r="L63" s="46">
        <f t="shared" si="15"/>
        <v>311926.18</v>
      </c>
    </row>
    <row r="64" spans="1:12" ht="18.75" customHeight="1">
      <c r="A64" s="47" t="s">
        <v>57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5"/>
        <v>0</v>
      </c>
    </row>
    <row r="65" spans="1:12" ht="18.75" customHeight="1">
      <c r="A65" s="47" t="s">
        <v>59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48">
        <v>492724.49</v>
      </c>
      <c r="K65" s="17">
        <v>0</v>
      </c>
      <c r="L65" s="46">
        <f t="shared" si="15"/>
        <v>492724.49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326556.33</v>
      </c>
      <c r="L66" s="46">
        <f t="shared" si="15"/>
        <v>326556.33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272409.8</v>
      </c>
      <c r="L67" s="46">
        <f t="shared" si="15"/>
        <v>272409.8</v>
      </c>
    </row>
    <row r="68" spans="1:12" ht="18.75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47" t="s">
        <v>72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50" t="s">
        <v>78</v>
      </c>
      <c r="B70" s="53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1">
        <v>411369.53</v>
      </c>
      <c r="J70" s="53">
        <v>0</v>
      </c>
      <c r="K70" s="53">
        <v>0</v>
      </c>
      <c r="L70" s="51">
        <f>SUM(B70:K70)</f>
        <v>411369.53</v>
      </c>
    </row>
    <row r="71" spans="1:12" ht="18" customHeight="1">
      <c r="A71" s="52"/>
      <c r="B71"/>
      <c r="C71"/>
      <c r="D71"/>
      <c r="E71"/>
      <c r="F71"/>
      <c r="G71"/>
      <c r="H71"/>
      <c r="I71"/>
      <c r="J71"/>
      <c r="K71"/>
      <c r="L71"/>
    </row>
    <row r="72" spans="1:11" ht="18" customHeight="1">
      <c r="A72" s="52"/>
      <c r="I72"/>
      <c r="K72"/>
    </row>
    <row r="73" spans="1:11" ht="14.25">
      <c r="A73" s="54"/>
      <c r="J73"/>
      <c r="K73"/>
    </row>
    <row r="74" ht="14.25">
      <c r="K74"/>
    </row>
    <row r="75" ht="14.25">
      <c r="K75"/>
    </row>
    <row r="76" ht="14.25">
      <c r="K76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2021-12-15T18:25:55Z</dcterms:modified>
  <cp:category/>
  <cp:version/>
  <cp:contentType/>
  <cp:contentStatus/>
</cp:coreProperties>
</file>