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<sst xmlns="http://schemas.openxmlformats.org/spreadsheetml/2006/main" count="80" uniqueCount="79">
  <si>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</si>
  <si>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</si>
  <si>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</si>
  <si>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</si>
  <si>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</si>
  <si>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</si>
  <si>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</si>
  <si>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</si>
  <si>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</si>
  <si>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</si>
  <si>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</si>
  <si>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</si>
  <si>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</si>
  <si>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</si>
  <si>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</si>
  <si>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</si>
  <si>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</si>
  <si>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</si>
  <si>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</si>
  <si>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</si>
  <si>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</si>
  <si>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</si>
  <si>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</si>
  <si>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</si>
  <si>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</si>
  <si>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</si>
  <si>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</si>
  <si>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</si>
  <si>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</si>
  <si>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</si>
  <si>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</si>
  <si>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</si>
  <si>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</si>
  <si>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</si>
  <si>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</si>
  <si>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</si>
  <si>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</si>
  <si>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</si>
  <si>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</si>
  <si>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</si>
  <si>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</si>
  <si>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</si>
  <si>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</si>
  <si>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</si>
  <si>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</si>
  <si>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</si>
  <si>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</si>
  <si>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</si>
  <si>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</si>
  <si>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</si>
  <si>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</si>
  <si>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</si>
  <si>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</si>
  <si>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</si>
  <si>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</si>
  <si>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</si>
  <si>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</si>
  <si>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</si>
  <si>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</si>
  <si>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</si>
  <si>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</si>
  <si>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</si>
  <si>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</si>
  <si>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</si>
  <si>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</si>
  <si>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</si>
  <si>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</si>
  <si>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</si>
  <si>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</si>
  <si>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</si>
  <si>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</si>
  <si>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</si>
  <si>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</si>
  <si>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</si>
  <si>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</si>
  <si>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</si>
  <si>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08/12/21 - VENCIMENTO 15/12/21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</si>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</sst>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86475</v>
      </c>
      <c r="C7" s="10">
        <f>C8+C11</f>
        <v>103285</v>
      </c>
      <c r="D7" s="10">
        <f aca="true" t="shared" si="0" ref="D7:K7">D8+D11</f>
        <v>301819</v>
      </c>
      <c r="E7" s="10">
        <f t="shared" si="0"/>
        <v>252359</v>
      </c>
      <c r="F7" s="10">
        <f t="shared" si="0"/>
        <v>263129</v>
      </c>
      <c r="G7" s="10">
        <f t="shared" si="0"/>
        <v>137783</v>
      </c>
      <c r="H7" s="10">
        <f t="shared" si="0"/>
        <v>72737</v>
      </c>
      <c r="I7" s="10">
        <f t="shared" si="0"/>
        <v>113775</v>
      </c>
      <c r="J7" s="10">
        <f t="shared" si="0"/>
        <v>107512</v>
      </c>
      <c r="K7" s="10">
        <f t="shared" si="0"/>
        <v>210864</v>
      </c>
      <c r="L7" s="10">
        <f>SUM(B7:K7)</f>
        <v>1649738</v>
      </c>
      <c r="M7" s="11"/>
    </row>
    <row r="8" spans="1:13" ht="17.25" customHeight="1">
      <c r="A8" s="12" t="s">
        <v>18</v>
      </c>
      <c r="B8" s="13">
        <f>B9+B10</f>
        <v>7234</v>
      </c>
      <c r="C8" s="13">
        <f aca="true" t="shared" si="1" ref="C8:K8">C9+C10</f>
        <v>7682</v>
      </c>
      <c r="D8" s="13">
        <f t="shared" si="1"/>
        <v>23807</v>
      </c>
      <c r="E8" s="13">
        <f t="shared" si="1"/>
        <v>17670</v>
      </c>
      <c r="F8" s="13">
        <f t="shared" si="1"/>
        <v>16909</v>
      </c>
      <c r="G8" s="13">
        <f t="shared" si="1"/>
        <v>11869</v>
      </c>
      <c r="H8" s="13">
        <f t="shared" si="1"/>
        <v>5276</v>
      </c>
      <c r="I8" s="13">
        <f t="shared" si="1"/>
        <v>6162</v>
      </c>
      <c r="J8" s="13">
        <f t="shared" si="1"/>
        <v>7800</v>
      </c>
      <c r="K8" s="13">
        <f t="shared" si="1"/>
        <v>14445</v>
      </c>
      <c r="L8" s="13">
        <f>SUM(B8:K8)</f>
        <v>118854</v>
      </c>
      <c r="M8"/>
    </row>
    <row r="9" spans="1:13" ht="17.25" customHeight="1">
      <c r="A9" s="14" t="s">
        <v>19</v>
      </c>
      <c r="B9" s="15">
        <v>7234</v>
      </c>
      <c r="C9" s="15">
        <v>7682</v>
      </c>
      <c r="D9" s="15">
        <v>23807</v>
      </c>
      <c r="E9" s="15">
        <v>17670</v>
      </c>
      <c r="F9" s="15">
        <v>16909</v>
      </c>
      <c r="G9" s="15">
        <v>11869</v>
      </c>
      <c r="H9" s="15">
        <v>5269</v>
      </c>
      <c r="I9" s="15">
        <v>6162</v>
      </c>
      <c r="J9" s="15">
        <v>7800</v>
      </c>
      <c r="K9" s="15">
        <v>14445</v>
      </c>
      <c r="L9" s="13">
        <f>SUM(B9:K9)</f>
        <v>118847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79241</v>
      </c>
      <c r="C11" s="15">
        <v>95603</v>
      </c>
      <c r="D11" s="15">
        <v>278012</v>
      </c>
      <c r="E11" s="15">
        <v>234689</v>
      </c>
      <c r="F11" s="15">
        <v>246220</v>
      </c>
      <c r="G11" s="15">
        <v>125914</v>
      </c>
      <c r="H11" s="15">
        <v>67461</v>
      </c>
      <c r="I11" s="15">
        <v>107613</v>
      </c>
      <c r="J11" s="15">
        <v>99712</v>
      </c>
      <c r="K11" s="15">
        <v>196419</v>
      </c>
      <c r="L11" s="13">
        <f>SUM(B11:K11)</f>
        <v>1530884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0.953541876522033</v>
      </c>
      <c r="C15" s="22">
        <v>1.135654343379734</v>
      </c>
      <c r="D15" s="22">
        <v>1.086417762295661</v>
      </c>
      <c r="E15" s="22">
        <v>1.040994388201308</v>
      </c>
      <c r="F15" s="22">
        <v>1.195585886596796</v>
      </c>
      <c r="G15" s="22">
        <v>1.169281797983128</v>
      </c>
      <c r="H15" s="22">
        <v>1.136106154454263</v>
      </c>
      <c r="I15" s="22">
        <v>1.171546027498831</v>
      </c>
      <c r="J15" s="22">
        <v>1.337084401196531</v>
      </c>
      <c r="K15" s="22">
        <v>1.048152565343659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489577.16</v>
      </c>
      <c r="C17" s="25">
        <f aca="true" t="shared" si="2" ref="C17:K17">C18+C19+C20+C21+C22+C23+C24</f>
        <v>371737.87</v>
      </c>
      <c r="D17" s="25">
        <f t="shared" si="2"/>
        <v>1248697.02</v>
      </c>
      <c r="E17" s="25">
        <f t="shared" si="2"/>
        <v>1009338.8099999999</v>
      </c>
      <c r="F17" s="25">
        <f t="shared" si="2"/>
        <v>1075346.0999999999</v>
      </c>
      <c r="G17" s="25">
        <f t="shared" si="2"/>
        <v>606896.2100000001</v>
      </c>
      <c r="H17" s="25">
        <f t="shared" si="2"/>
        <v>345273.93999999994</v>
      </c>
      <c r="I17" s="25">
        <f t="shared" si="2"/>
        <v>449953.05999999994</v>
      </c>
      <c r="J17" s="25">
        <f t="shared" si="2"/>
        <v>528660.11</v>
      </c>
      <c r="K17" s="25">
        <f t="shared" si="2"/>
        <v>664615.48</v>
      </c>
      <c r="L17" s="25">
        <f>L18+L19+L20+L21+L22+L23+L24</f>
        <v>6790095.76</v>
      </c>
      <c r="M17"/>
    </row>
    <row r="18" spans="1:13" ht="17.25" customHeight="1">
      <c r="A18" s="26" t="s">
        <v>24</v>
      </c>
      <c r="B18" s="33">
        <f aca="true" t="shared" si="3" ref="B18:K18">ROUND(B13*B7,2)</f>
        <v>510366.8</v>
      </c>
      <c r="C18" s="33">
        <f t="shared" si="3"/>
        <v>321526.21</v>
      </c>
      <c r="D18" s="33">
        <f t="shared" si="3"/>
        <v>1118269.58</v>
      </c>
      <c r="E18" s="33">
        <f t="shared" si="3"/>
        <v>947103.33</v>
      </c>
      <c r="F18" s="33">
        <f t="shared" si="3"/>
        <v>872535.76</v>
      </c>
      <c r="G18" s="33">
        <f t="shared" si="3"/>
        <v>502384.37</v>
      </c>
      <c r="H18" s="33">
        <f t="shared" si="3"/>
        <v>292148.16</v>
      </c>
      <c r="I18" s="33">
        <f t="shared" si="3"/>
        <v>378882.13</v>
      </c>
      <c r="J18" s="33">
        <f t="shared" si="3"/>
        <v>385581.04</v>
      </c>
      <c r="K18" s="33">
        <f t="shared" si="3"/>
        <v>617536.31</v>
      </c>
      <c r="L18" s="33">
        <f aca="true" t="shared" si="4" ref="L18:L24">SUM(B18:K18)</f>
        <v>5946333.6899999995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-23710.68</v>
      </c>
      <c r="C19" s="33">
        <f t="shared" si="5"/>
        <v>43616.43</v>
      </c>
      <c r="D19" s="33">
        <f t="shared" si="5"/>
        <v>96638.35</v>
      </c>
      <c r="E19" s="33">
        <f t="shared" si="5"/>
        <v>38825.92</v>
      </c>
      <c r="F19" s="33">
        <f t="shared" si="5"/>
        <v>170655.68</v>
      </c>
      <c r="G19" s="33">
        <f t="shared" si="5"/>
        <v>85044.53</v>
      </c>
      <c r="H19" s="33">
        <f t="shared" si="5"/>
        <v>39763.16</v>
      </c>
      <c r="I19" s="33">
        <f t="shared" si="5"/>
        <v>64995.72</v>
      </c>
      <c r="J19" s="33">
        <f t="shared" si="5"/>
        <v>129973.35</v>
      </c>
      <c r="K19" s="33">
        <f t="shared" si="5"/>
        <v>29735.96</v>
      </c>
      <c r="L19" s="33">
        <f t="shared" si="4"/>
        <v>675538.4199999999</v>
      </c>
      <c r="M19"/>
    </row>
    <row r="20" spans="1:13" ht="17.25" customHeight="1">
      <c r="A20" s="27" t="s">
        <v>26</v>
      </c>
      <c r="B20" s="33">
        <v>1579.81</v>
      </c>
      <c r="C20" s="33">
        <v>5254</v>
      </c>
      <c r="D20" s="33">
        <v>31106.63</v>
      </c>
      <c r="E20" s="33">
        <v>20727.1</v>
      </c>
      <c r="F20" s="33">
        <v>30813.43</v>
      </c>
      <c r="G20" s="33">
        <v>19467.31</v>
      </c>
      <c r="H20" s="33">
        <v>12021.39</v>
      </c>
      <c r="I20" s="33">
        <v>4733.98</v>
      </c>
      <c r="J20" s="33">
        <v>10423.26</v>
      </c>
      <c r="K20" s="33">
        <v>14660.75</v>
      </c>
      <c r="L20" s="33">
        <f t="shared" si="4"/>
        <v>150787.66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-53941.7</v>
      </c>
      <c r="C27" s="33">
        <f t="shared" si="6"/>
        <v>-35409.490000000005</v>
      </c>
      <c r="D27" s="33">
        <f t="shared" si="6"/>
        <v>-110148.41</v>
      </c>
      <c r="E27" s="33">
        <f t="shared" si="6"/>
        <v>-86668.97</v>
      </c>
      <c r="F27" s="33">
        <f t="shared" si="6"/>
        <v>-79045.77</v>
      </c>
      <c r="G27" s="33">
        <f t="shared" si="6"/>
        <v>-54848.31</v>
      </c>
      <c r="H27" s="33">
        <f t="shared" si="6"/>
        <v>-32513.84</v>
      </c>
      <c r="I27" s="33">
        <f t="shared" si="6"/>
        <v>-37772.43</v>
      </c>
      <c r="J27" s="33">
        <f t="shared" si="6"/>
        <v>-36606.04</v>
      </c>
      <c r="K27" s="33">
        <f t="shared" si="6"/>
        <v>-66426.14</v>
      </c>
      <c r="L27" s="33">
        <f aca="true" t="shared" si="7" ref="L27:L34">SUM(B27:K27)</f>
        <v>-593381.1000000001</v>
      </c>
      <c r="M27"/>
    </row>
    <row r="28" spans="1:13" ht="18.75" customHeight="1">
      <c r="A28" s="27" t="s">
        <v>30</v>
      </c>
      <c r="B28" s="33">
        <f>B29+B30+B31+B32</f>
        <v>-31829.6</v>
      </c>
      <c r="C28" s="33">
        <f aca="true" t="shared" si="8" ref="C28:K28">C29+C30+C31+C32</f>
        <v>-33800.8</v>
      </c>
      <c r="D28" s="33">
        <f t="shared" si="8"/>
        <v>-104750.8</v>
      </c>
      <c r="E28" s="33">
        <f t="shared" si="8"/>
        <v>-77748</v>
      </c>
      <c r="F28" s="33">
        <f t="shared" si="8"/>
        <v>-74399.6</v>
      </c>
      <c r="G28" s="33">
        <f t="shared" si="8"/>
        <v>-52223.6</v>
      </c>
      <c r="H28" s="33">
        <f t="shared" si="8"/>
        <v>-23183.6</v>
      </c>
      <c r="I28" s="33">
        <f t="shared" si="8"/>
        <v>-35825.06</v>
      </c>
      <c r="J28" s="33">
        <f t="shared" si="8"/>
        <v>-34320</v>
      </c>
      <c r="K28" s="33">
        <f t="shared" si="8"/>
        <v>-63558</v>
      </c>
      <c r="L28" s="33">
        <f t="shared" si="7"/>
        <v>-531639.06</v>
      </c>
      <c r="M28"/>
    </row>
    <row r="29" spans="1:13" s="36" customFormat="1" ht="18.75" customHeight="1">
      <c r="A29" s="34" t="s">
        <v>58</v>
      </c>
      <c r="B29" s="33">
        <f>-ROUND((B9)*$E$3,2)</f>
        <v>-31829.6</v>
      </c>
      <c r="C29" s="33">
        <f aca="true" t="shared" si="9" ref="C29:K29">-ROUND((C9)*$E$3,2)</f>
        <v>-33800.8</v>
      </c>
      <c r="D29" s="33">
        <f t="shared" si="9"/>
        <v>-104750.8</v>
      </c>
      <c r="E29" s="33">
        <f t="shared" si="9"/>
        <v>-77748</v>
      </c>
      <c r="F29" s="33">
        <f t="shared" si="9"/>
        <v>-74399.6</v>
      </c>
      <c r="G29" s="33">
        <f t="shared" si="9"/>
        <v>-52223.6</v>
      </c>
      <c r="H29" s="33">
        <f t="shared" si="9"/>
        <v>-23183.6</v>
      </c>
      <c r="I29" s="33">
        <f t="shared" si="9"/>
        <v>-27112.8</v>
      </c>
      <c r="J29" s="33">
        <f t="shared" si="9"/>
        <v>-34320</v>
      </c>
      <c r="K29" s="33">
        <f t="shared" si="9"/>
        <v>-63558</v>
      </c>
      <c r="L29" s="33">
        <f t="shared" si="7"/>
        <v>-522926.8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-33.79</v>
      </c>
      <c r="J31" s="17">
        <v>0</v>
      </c>
      <c r="K31" s="17">
        <v>0</v>
      </c>
      <c r="L31" s="33">
        <f t="shared" si="7"/>
        <v>-33.79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-8678.47</v>
      </c>
      <c r="J32" s="17">
        <v>0</v>
      </c>
      <c r="K32" s="17">
        <v>0</v>
      </c>
      <c r="L32" s="33">
        <f t="shared" si="7"/>
        <v>-8678.47</v>
      </c>
      <c r="M32"/>
    </row>
    <row r="33" spans="1:13" s="36" customFormat="1" ht="18.75" customHeight="1">
      <c r="A33" s="27" t="s">
        <v>34</v>
      </c>
      <c r="B33" s="38">
        <f>SUM(B34:B46)</f>
        <v>-22112.100000000002</v>
      </c>
      <c r="C33" s="38">
        <f aca="true" t="shared" si="10" ref="C33:K33">SUM(C34:C46)</f>
        <v>-1608.69</v>
      </c>
      <c r="D33" s="38">
        <f t="shared" si="10"/>
        <v>-5397.610000000001</v>
      </c>
      <c r="E33" s="38">
        <f t="shared" si="10"/>
        <v>-8920.97</v>
      </c>
      <c r="F33" s="38">
        <f t="shared" si="10"/>
        <v>-4646.17</v>
      </c>
      <c r="G33" s="38">
        <f t="shared" si="10"/>
        <v>-2624.71</v>
      </c>
      <c r="H33" s="38">
        <f t="shared" si="10"/>
        <v>-9330.240000000002</v>
      </c>
      <c r="I33" s="38">
        <f t="shared" si="10"/>
        <v>-1947.37</v>
      </c>
      <c r="J33" s="38">
        <f t="shared" si="10"/>
        <v>-2286.04</v>
      </c>
      <c r="K33" s="38">
        <f t="shared" si="10"/>
        <v>-2868.1400000000003</v>
      </c>
      <c r="L33" s="33">
        <f t="shared" si="7"/>
        <v>-61742.04000000001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-2580.83</v>
      </c>
      <c r="C44" s="33">
        <v>-1961.43</v>
      </c>
      <c r="D44" s="33">
        <v>-6581.13</v>
      </c>
      <c r="E44" s="33">
        <v>-5316.52</v>
      </c>
      <c r="F44" s="33">
        <v>-5664.93</v>
      </c>
      <c r="G44" s="33">
        <v>-3200.23</v>
      </c>
      <c r="H44" s="33">
        <v>-1819.49</v>
      </c>
      <c r="I44" s="33">
        <v>-2374.37</v>
      </c>
      <c r="J44" s="33">
        <v>-2787.3</v>
      </c>
      <c r="K44" s="33">
        <v>-3497.03</v>
      </c>
      <c r="L44" s="33">
        <f t="shared" si="11"/>
        <v>-35783.26</v>
      </c>
    </row>
    <row r="45" spans="1:12" ht="18.75" customHeight="1">
      <c r="A45" s="37" t="s">
        <v>77</v>
      </c>
      <c r="B45" s="33">
        <v>464.13</v>
      </c>
      <c r="C45" s="33">
        <v>352.74</v>
      </c>
      <c r="D45" s="33">
        <v>1183.52</v>
      </c>
      <c r="E45" s="33">
        <v>956.1</v>
      </c>
      <c r="F45" s="33">
        <v>1018.76</v>
      </c>
      <c r="G45" s="33">
        <v>575.52</v>
      </c>
      <c r="H45" s="33">
        <v>327.21</v>
      </c>
      <c r="I45" s="33">
        <v>427</v>
      </c>
      <c r="J45" s="33">
        <v>501.26</v>
      </c>
      <c r="K45" s="33">
        <v>628.89</v>
      </c>
      <c r="L45" s="33">
        <f t="shared" si="11"/>
        <v>6435.130000000001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435635.45999999996</v>
      </c>
      <c r="C49" s="41">
        <f aca="true" t="shared" si="12" ref="C49:K49">IF(C17+C27+C40+C50&lt;0,0,C17+C27+C50)</f>
        <v>336328.38</v>
      </c>
      <c r="D49" s="41">
        <f t="shared" si="12"/>
        <v>1138548.61</v>
      </c>
      <c r="E49" s="41">
        <f t="shared" si="12"/>
        <v>922669.84</v>
      </c>
      <c r="F49" s="41">
        <f t="shared" si="12"/>
        <v>996300.3299999998</v>
      </c>
      <c r="G49" s="41">
        <f t="shared" si="12"/>
        <v>552047.9000000001</v>
      </c>
      <c r="H49" s="41">
        <f t="shared" si="12"/>
        <v>312760.0999999999</v>
      </c>
      <c r="I49" s="41">
        <f t="shared" si="12"/>
        <v>412180.62999999995</v>
      </c>
      <c r="J49" s="41">
        <f t="shared" si="12"/>
        <v>492054.07</v>
      </c>
      <c r="K49" s="41">
        <f t="shared" si="12"/>
        <v>598189.34</v>
      </c>
      <c r="L49" s="42">
        <f>SUM(B49:K49)</f>
        <v>6196714.66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435635.46</v>
      </c>
      <c r="C55" s="41">
        <f aca="true" t="shared" si="14" ref="C55:J55">SUM(C56:C67)</f>
        <v>336328.37</v>
      </c>
      <c r="D55" s="41">
        <f t="shared" si="14"/>
        <v>1138548.61</v>
      </c>
      <c r="E55" s="41">
        <f t="shared" si="14"/>
        <v>922669.84</v>
      </c>
      <c r="F55" s="41">
        <f t="shared" si="14"/>
        <v>996300.33</v>
      </c>
      <c r="G55" s="41">
        <f t="shared" si="14"/>
        <v>552047.9</v>
      </c>
      <c r="H55" s="41">
        <f t="shared" si="14"/>
        <v>312760.11</v>
      </c>
      <c r="I55" s="41">
        <f>SUM(I56:I70)</f>
        <v>412180.63</v>
      </c>
      <c r="J55" s="41">
        <f t="shared" si="14"/>
        <v>492054.07</v>
      </c>
      <c r="K55" s="41">
        <f>SUM(K56:K69)</f>
        <v>598189.34</v>
      </c>
      <c r="L55" s="46">
        <f>SUM(B55:K55)</f>
        <v>6196714.660000001</v>
      </c>
      <c r="M55" s="40"/>
    </row>
    <row r="56" spans="1:13" ht="18.75" customHeight="1">
      <c r="A56" s="47" t="s">
        <v>51</v>
      </c>
      <c r="B56" s="48">
        <v>435635.46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435635.46</v>
      </c>
      <c r="M56" s="40"/>
    </row>
    <row r="57" spans="1:12" ht="18.75" customHeight="1">
      <c r="A57" s="47" t="s">
        <v>61</v>
      </c>
      <c r="B57" s="17">
        <v>0</v>
      </c>
      <c r="C57" s="48">
        <v>293513.77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293513.77</v>
      </c>
    </row>
    <row r="58" spans="1:12" ht="18.75" customHeight="1">
      <c r="A58" s="47" t="s">
        <v>62</v>
      </c>
      <c r="B58" s="17">
        <v>0</v>
      </c>
      <c r="C58" s="48">
        <v>42814.6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42814.6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1138548.61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1138548.61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922669.84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922669.84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996300.33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996300.33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552047.9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552047.9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312760.11</v>
      </c>
      <c r="I63" s="17">
        <v>0</v>
      </c>
      <c r="J63" s="17">
        <v>0</v>
      </c>
      <c r="K63" s="17">
        <v>0</v>
      </c>
      <c r="L63" s="46">
        <f t="shared" si="15"/>
        <v>312760.11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492054.07</v>
      </c>
      <c r="K65" s="17">
        <v>0</v>
      </c>
      <c r="L65" s="46">
        <f t="shared" si="15"/>
        <v>492054.07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328824.68</v>
      </c>
      <c r="L66" s="46">
        <f t="shared" si="15"/>
        <v>328824.68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269364.66</v>
      </c>
      <c r="L67" s="46">
        <f t="shared" si="15"/>
        <v>269364.66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412180.63</v>
      </c>
      <c r="J70" s="53">
        <v>0</v>
      </c>
      <c r="K70" s="53">
        <v>0</v>
      </c>
      <c r="L70" s="51">
        <f>SUM(B70:K70)</f>
        <v>412180.63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2021-12-14T20:20:39Z</dcterms:modified>
  <cp:category/>
  <cp:version/>
  <cp:contentType/>
  <cp:contentStatus/>
</cp:coreProperties>
</file>