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<sst xmlns="http://schemas.openxmlformats.org/spreadsheetml/2006/main" count="80" uniqueCount="79">
  <si>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</si>
  <si>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</si>
  <si>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</si>
  <si>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</si>
  <si>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</si>
  <si>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</si>
  <si>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</si>
  <si>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</si>
  <si>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</si>
  <si>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</si>
  <si>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</si>
  <si>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</si>
  <si>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</si>
  <si>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</si>
  <si>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</si>
  <si>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</si>
  <si>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</si>
  <si>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</si>
  <si>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</si>
  <si>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</si>
  <si>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</si>
  <si>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</si>
  <si>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</si>
  <si>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</si>
  <si>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</si>
  <si>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</si>
  <si>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</si>
  <si>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</si>
  <si>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</si>
  <si>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</si>
  <si>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</si>
  <si>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</si>
  <si>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</si>
  <si>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</si>
  <si>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</si>
  <si>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</si>
  <si>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</si>
  <si>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</si>
  <si>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</si>
  <si>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</si>
  <si>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</si>
  <si>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</si>
  <si>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</si>
  <si>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</si>
  <si>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</si>
  <si>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</si>
  <si>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</si>
  <si>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</si>
  <si>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</si>
  <si>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</si>
  <si>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</si>
  <si>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</si>
  <si>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</si>
  <si>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</si>
  <si>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</si>
  <si>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</si>
  <si>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</si>
  <si>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</si>
  <si>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</si>
  <si>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</si>
  <si>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</si>
  <si>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</si>
  <si>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</si>
  <si>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</si>
  <si>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</si>
  <si>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</si>
  <si>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</si>
  <si>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</si>
  <si>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</si>
  <si>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</si>
  <si>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</si>
  <si>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</si>
  <si>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</si>
  <si>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</si>
  <si>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</si>
  <si>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</si>
  <si>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07/12/21 - VENCIMENTO 14/12/21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</si>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</sst>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80140</v>
      </c>
      <c r="C7" s="10">
        <f>C8+C11</f>
        <v>100230</v>
      </c>
      <c r="D7" s="10">
        <f aca="true" t="shared" si="0" ref="D7:K7">D8+D11</f>
        <v>291879</v>
      </c>
      <c r="E7" s="10">
        <f t="shared" si="0"/>
        <v>235787</v>
      </c>
      <c r="F7" s="10">
        <f t="shared" si="0"/>
        <v>235990</v>
      </c>
      <c r="G7" s="10">
        <f t="shared" si="0"/>
        <v>129445</v>
      </c>
      <c r="H7" s="10">
        <f t="shared" si="0"/>
        <v>67878</v>
      </c>
      <c r="I7" s="10">
        <f t="shared" si="0"/>
        <v>107913</v>
      </c>
      <c r="J7" s="10">
        <f t="shared" si="0"/>
        <v>103897</v>
      </c>
      <c r="K7" s="10">
        <f t="shared" si="0"/>
        <v>200009</v>
      </c>
      <c r="L7" s="10">
        <f>SUM(B7:K7)</f>
        <v>1553168</v>
      </c>
      <c r="M7" s="11"/>
    </row>
    <row r="8" spans="1:13" ht="17.25" customHeight="1">
      <c r="A8" s="12" t="s">
        <v>18</v>
      </c>
      <c r="B8" s="13">
        <f>B9+B10</f>
        <v>6640</v>
      </c>
      <c r="C8" s="13">
        <f aca="true" t="shared" si="1" ref="C8:K8">C9+C10</f>
        <v>7598</v>
      </c>
      <c r="D8" s="13">
        <f t="shared" si="1"/>
        <v>23359</v>
      </c>
      <c r="E8" s="13">
        <f t="shared" si="1"/>
        <v>16482</v>
      </c>
      <c r="F8" s="13">
        <f t="shared" si="1"/>
        <v>15536</v>
      </c>
      <c r="G8" s="13">
        <f t="shared" si="1"/>
        <v>10872</v>
      </c>
      <c r="H8" s="13">
        <f t="shared" si="1"/>
        <v>5000</v>
      </c>
      <c r="I8" s="13">
        <f t="shared" si="1"/>
        <v>6093</v>
      </c>
      <c r="J8" s="13">
        <f t="shared" si="1"/>
        <v>7692</v>
      </c>
      <c r="K8" s="13">
        <f t="shared" si="1"/>
        <v>13660</v>
      </c>
      <c r="L8" s="13">
        <f>SUM(B8:K8)</f>
        <v>112932</v>
      </c>
      <c r="M8"/>
    </row>
    <row r="9" spans="1:13" ht="17.25" customHeight="1">
      <c r="A9" s="14" t="s">
        <v>19</v>
      </c>
      <c r="B9" s="15">
        <v>6639</v>
      </c>
      <c r="C9" s="15">
        <v>7598</v>
      </c>
      <c r="D9" s="15">
        <v>23359</v>
      </c>
      <c r="E9" s="15">
        <v>16482</v>
      </c>
      <c r="F9" s="15">
        <v>15536</v>
      </c>
      <c r="G9" s="15">
        <v>10872</v>
      </c>
      <c r="H9" s="15">
        <v>4994</v>
      </c>
      <c r="I9" s="15">
        <v>6093</v>
      </c>
      <c r="J9" s="15">
        <v>7692</v>
      </c>
      <c r="K9" s="15">
        <v>13660</v>
      </c>
      <c r="L9" s="13">
        <f>SUM(B9:K9)</f>
        <v>112925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73500</v>
      </c>
      <c r="C11" s="15">
        <v>92632</v>
      </c>
      <c r="D11" s="15">
        <v>268520</v>
      </c>
      <c r="E11" s="15">
        <v>219305</v>
      </c>
      <c r="F11" s="15">
        <v>220454</v>
      </c>
      <c r="G11" s="15">
        <v>118573</v>
      </c>
      <c r="H11" s="15">
        <v>62878</v>
      </c>
      <c r="I11" s="15">
        <v>101820</v>
      </c>
      <c r="J11" s="15">
        <v>96205</v>
      </c>
      <c r="K11" s="15">
        <v>186349</v>
      </c>
      <c r="L11" s="13">
        <f>SUM(B11:K11)</f>
        <v>1440236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1.008609062647337</v>
      </c>
      <c r="C15" s="22">
        <v>1.16537010376243</v>
      </c>
      <c r="D15" s="22">
        <v>1.117169663796719</v>
      </c>
      <c r="E15" s="22">
        <v>1.100890920487062</v>
      </c>
      <c r="F15" s="22">
        <v>1.30623606176049</v>
      </c>
      <c r="G15" s="22">
        <v>1.224384000657708</v>
      </c>
      <c r="H15" s="22">
        <v>1.205128163167595</v>
      </c>
      <c r="I15" s="22">
        <v>1.218534896820553</v>
      </c>
      <c r="J15" s="22">
        <v>1.377571699102615</v>
      </c>
      <c r="K15" s="22">
        <v>1.08794301202276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480140.69</v>
      </c>
      <c r="C17" s="25">
        <f aca="true" t="shared" si="2" ref="C17:K17">C18+C19+C20+C21+C22+C23+C24</f>
        <v>370166.97</v>
      </c>
      <c r="D17" s="25">
        <f t="shared" si="2"/>
        <v>1241628.71</v>
      </c>
      <c r="E17" s="25">
        <f t="shared" si="2"/>
        <v>997893.9999999999</v>
      </c>
      <c r="F17" s="25">
        <f t="shared" si="2"/>
        <v>1054315.5599999998</v>
      </c>
      <c r="G17" s="25">
        <f t="shared" si="2"/>
        <v>597124.91</v>
      </c>
      <c r="H17" s="25">
        <f t="shared" si="2"/>
        <v>341876.73</v>
      </c>
      <c r="I17" s="25">
        <f t="shared" si="2"/>
        <v>443976.95</v>
      </c>
      <c r="J17" s="25">
        <f t="shared" si="2"/>
        <v>526029.91</v>
      </c>
      <c r="K17" s="25">
        <f t="shared" si="2"/>
        <v>654495.07</v>
      </c>
      <c r="L17" s="25">
        <f>L18+L19+L20+L21+L22+L23+L24</f>
        <v>6707649.500000001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472978.27</v>
      </c>
      <c r="C18" s="33">
        <f t="shared" si="3"/>
        <v>312015.99</v>
      </c>
      <c r="D18" s="33">
        <f t="shared" si="3"/>
        <v>1081440.88</v>
      </c>
      <c r="E18" s="33">
        <f t="shared" si="3"/>
        <v>884908.61</v>
      </c>
      <c r="F18" s="33">
        <f t="shared" si="3"/>
        <v>782542.84</v>
      </c>
      <c r="G18" s="33">
        <f t="shared" si="3"/>
        <v>471982.36</v>
      </c>
      <c r="H18" s="33">
        <f t="shared" si="3"/>
        <v>272631.99</v>
      </c>
      <c r="I18" s="33">
        <f t="shared" si="3"/>
        <v>359361.08</v>
      </c>
      <c r="J18" s="33">
        <f t="shared" si="3"/>
        <v>372616.2</v>
      </c>
      <c r="K18" s="33">
        <f t="shared" si="3"/>
        <v>585746.36</v>
      </c>
      <c r="L18" s="33">
        <f aca="true" t="shared" si="4" ref="L18:L24">SUM(B18:K18)</f>
        <v>5596224.58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4071.9</v>
      </c>
      <c r="C19" s="33">
        <f t="shared" si="5"/>
        <v>51598.12</v>
      </c>
      <c r="D19" s="33">
        <f t="shared" si="5"/>
        <v>126712.06</v>
      </c>
      <c r="E19" s="33">
        <f t="shared" si="5"/>
        <v>89279.24</v>
      </c>
      <c r="F19" s="33">
        <f t="shared" si="5"/>
        <v>239642.84</v>
      </c>
      <c r="G19" s="33">
        <f t="shared" si="5"/>
        <v>105905.29</v>
      </c>
      <c r="H19" s="33">
        <f t="shared" si="5"/>
        <v>55924.5</v>
      </c>
      <c r="I19" s="33">
        <f t="shared" si="5"/>
        <v>78532.94</v>
      </c>
      <c r="J19" s="33">
        <f t="shared" si="5"/>
        <v>140689.33</v>
      </c>
      <c r="K19" s="33">
        <f t="shared" si="5"/>
        <v>51512.3</v>
      </c>
      <c r="L19" s="33">
        <f t="shared" si="4"/>
        <v>943868.5200000001</v>
      </c>
      <c r="M19"/>
    </row>
    <row r="20" spans="1:13" ht="17.25" customHeight="1">
      <c r="A20" s="27" t="s">
        <v>26</v>
      </c>
      <c r="B20" s="33">
        <v>1749.29</v>
      </c>
      <c r="C20" s="33">
        <v>5211.63</v>
      </c>
      <c r="D20" s="33">
        <v>30793.31</v>
      </c>
      <c r="E20" s="33">
        <v>21023.69</v>
      </c>
      <c r="F20" s="33">
        <v>30788.65</v>
      </c>
      <c r="G20" s="33">
        <v>19237.26</v>
      </c>
      <c r="H20" s="33">
        <v>11979.01</v>
      </c>
      <c r="I20" s="33">
        <v>4741.7</v>
      </c>
      <c r="J20" s="33">
        <v>10041.92</v>
      </c>
      <c r="K20" s="33">
        <v>14553.95</v>
      </c>
      <c r="L20" s="33">
        <f t="shared" si="4"/>
        <v>150120.41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-51302.55</v>
      </c>
      <c r="C27" s="33">
        <f t="shared" si="6"/>
        <v>-35050.479999999996</v>
      </c>
      <c r="D27" s="33">
        <f t="shared" si="6"/>
        <v>-108208.96</v>
      </c>
      <c r="E27" s="33">
        <f t="shared" si="6"/>
        <v>-81441.77</v>
      </c>
      <c r="F27" s="33">
        <f t="shared" si="6"/>
        <v>-72972.82999999999</v>
      </c>
      <c r="G27" s="33">
        <f t="shared" si="6"/>
        <v>-50450.93</v>
      </c>
      <c r="H27" s="33">
        <f t="shared" si="6"/>
        <v>-31303.84</v>
      </c>
      <c r="I27" s="33">
        <f t="shared" si="6"/>
        <v>-51918.66</v>
      </c>
      <c r="J27" s="33">
        <f t="shared" si="6"/>
        <v>-36141.420000000006</v>
      </c>
      <c r="K27" s="33">
        <f t="shared" si="6"/>
        <v>-62961.56</v>
      </c>
      <c r="L27" s="33">
        <f aca="true" t="shared" si="7" ref="L27:L34">SUM(B27:K27)</f>
        <v>-581753</v>
      </c>
      <c r="M27"/>
    </row>
    <row r="28" spans="1:13" ht="18.75" customHeight="1">
      <c r="A28" s="27" t="s">
        <v>30</v>
      </c>
      <c r="B28" s="33">
        <f>B29+B30+B31+B32</f>
        <v>-29211.6</v>
      </c>
      <c r="C28" s="33">
        <f aca="true" t="shared" si="8" ref="C28:K28">C29+C30+C31+C32</f>
        <v>-33431.2</v>
      </c>
      <c r="D28" s="33">
        <f t="shared" si="8"/>
        <v>-102779.6</v>
      </c>
      <c r="E28" s="33">
        <f t="shared" si="8"/>
        <v>-72520.8</v>
      </c>
      <c r="F28" s="33">
        <f t="shared" si="8"/>
        <v>-68358.4</v>
      </c>
      <c r="G28" s="33">
        <f t="shared" si="8"/>
        <v>-47836.8</v>
      </c>
      <c r="H28" s="33">
        <f t="shared" si="8"/>
        <v>-21973.6</v>
      </c>
      <c r="I28" s="33">
        <f t="shared" si="8"/>
        <v>-49981.880000000005</v>
      </c>
      <c r="J28" s="33">
        <f t="shared" si="8"/>
        <v>-33844.8</v>
      </c>
      <c r="K28" s="33">
        <f t="shared" si="8"/>
        <v>-60104</v>
      </c>
      <c r="L28" s="33">
        <f t="shared" si="7"/>
        <v>-520042.67999999993</v>
      </c>
      <c r="M28"/>
    </row>
    <row r="29" spans="1:13" s="36" customFormat="1" ht="18.75" customHeight="1">
      <c r="A29" s="34" t="s">
        <v>58</v>
      </c>
      <c r="B29" s="33">
        <f>-ROUND((B9)*$E$3,2)</f>
        <v>-29211.6</v>
      </c>
      <c r="C29" s="33">
        <f aca="true" t="shared" si="9" ref="C29:K29">-ROUND((C9)*$E$3,2)</f>
        <v>-33431.2</v>
      </c>
      <c r="D29" s="33">
        <f t="shared" si="9"/>
        <v>-102779.6</v>
      </c>
      <c r="E29" s="33">
        <f t="shared" si="9"/>
        <v>-72520.8</v>
      </c>
      <c r="F29" s="33">
        <f t="shared" si="9"/>
        <v>-68358.4</v>
      </c>
      <c r="G29" s="33">
        <f t="shared" si="9"/>
        <v>-47836.8</v>
      </c>
      <c r="H29" s="33">
        <f t="shared" si="9"/>
        <v>-21973.6</v>
      </c>
      <c r="I29" s="33">
        <f t="shared" si="9"/>
        <v>-26809.2</v>
      </c>
      <c r="J29" s="33">
        <f t="shared" si="9"/>
        <v>-33844.8</v>
      </c>
      <c r="K29" s="33">
        <f t="shared" si="9"/>
        <v>-60104</v>
      </c>
      <c r="L29" s="33">
        <f t="shared" si="7"/>
        <v>-496869.99999999994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-45.04</v>
      </c>
      <c r="J31" s="17">
        <v>0</v>
      </c>
      <c r="K31" s="17">
        <v>0</v>
      </c>
      <c r="L31" s="33">
        <f t="shared" si="7"/>
        <v>-45.04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-23127.64</v>
      </c>
      <c r="J32" s="17">
        <v>0</v>
      </c>
      <c r="K32" s="17">
        <v>0</v>
      </c>
      <c r="L32" s="33">
        <f t="shared" si="7"/>
        <v>-23127.64</v>
      </c>
      <c r="M32"/>
    </row>
    <row r="33" spans="1:13" s="36" customFormat="1" ht="18.75" customHeight="1">
      <c r="A33" s="27" t="s">
        <v>34</v>
      </c>
      <c r="B33" s="38">
        <f>SUM(B34:B46)</f>
        <v>-22090.95</v>
      </c>
      <c r="C33" s="38">
        <f aca="true" t="shared" si="10" ref="C33:K33">SUM(C34:C46)</f>
        <v>-1619.28</v>
      </c>
      <c r="D33" s="38">
        <f t="shared" si="10"/>
        <v>-5429.360000000001</v>
      </c>
      <c r="E33" s="38">
        <f t="shared" si="10"/>
        <v>-8920.97</v>
      </c>
      <c r="F33" s="38">
        <f t="shared" si="10"/>
        <v>-4614.43</v>
      </c>
      <c r="G33" s="38">
        <f t="shared" si="10"/>
        <v>-2614.13</v>
      </c>
      <c r="H33" s="38">
        <f t="shared" si="10"/>
        <v>-9330.240000000002</v>
      </c>
      <c r="I33" s="38">
        <f t="shared" si="10"/>
        <v>-1936.78</v>
      </c>
      <c r="J33" s="38">
        <f t="shared" si="10"/>
        <v>-2296.62</v>
      </c>
      <c r="K33" s="38">
        <f t="shared" si="10"/>
        <v>-2857.56</v>
      </c>
      <c r="L33" s="33">
        <f t="shared" si="7"/>
        <v>-61710.32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-2555.03</v>
      </c>
      <c r="C44" s="33">
        <v>-1974.34</v>
      </c>
      <c r="D44" s="33">
        <v>-6619.84</v>
      </c>
      <c r="E44" s="33">
        <v>-5316.52</v>
      </c>
      <c r="F44" s="33">
        <v>-5626.22</v>
      </c>
      <c r="G44" s="33">
        <v>-3187.33</v>
      </c>
      <c r="H44" s="33">
        <v>-1819.49</v>
      </c>
      <c r="I44" s="33">
        <v>-2361.46</v>
      </c>
      <c r="J44" s="33">
        <v>-2800.2</v>
      </c>
      <c r="K44" s="33">
        <v>-3484.13</v>
      </c>
      <c r="L44" s="33">
        <f t="shared" si="11"/>
        <v>-35744.56</v>
      </c>
    </row>
    <row r="45" spans="1:12" ht="18.75" customHeight="1">
      <c r="A45" s="37" t="s">
        <v>77</v>
      </c>
      <c r="B45" s="33">
        <v>459.48</v>
      </c>
      <c r="C45" s="33">
        <v>355.06</v>
      </c>
      <c r="D45" s="33">
        <v>1190.48</v>
      </c>
      <c r="E45" s="33">
        <v>956.1</v>
      </c>
      <c r="F45" s="33">
        <v>1011.79</v>
      </c>
      <c r="G45" s="33">
        <v>573.2</v>
      </c>
      <c r="H45" s="33">
        <v>327.21</v>
      </c>
      <c r="I45" s="33">
        <v>424.68</v>
      </c>
      <c r="J45" s="33">
        <v>503.58</v>
      </c>
      <c r="K45" s="33">
        <v>626.57</v>
      </c>
      <c r="L45" s="33">
        <f t="shared" si="11"/>
        <v>6428.15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428838.14</v>
      </c>
      <c r="C49" s="41">
        <f aca="true" t="shared" si="12" ref="C49:K49">IF(C17+C27+C40+C50&lt;0,0,C17+C27+C50)</f>
        <v>335116.49</v>
      </c>
      <c r="D49" s="41">
        <f t="shared" si="12"/>
        <v>1133419.75</v>
      </c>
      <c r="E49" s="41">
        <f t="shared" si="12"/>
        <v>916452.2299999999</v>
      </c>
      <c r="F49" s="41">
        <f t="shared" si="12"/>
        <v>981342.7299999999</v>
      </c>
      <c r="G49" s="41">
        <f t="shared" si="12"/>
        <v>546673.98</v>
      </c>
      <c r="H49" s="41">
        <f t="shared" si="12"/>
        <v>310572.88999999996</v>
      </c>
      <c r="I49" s="41">
        <f t="shared" si="12"/>
        <v>392058.29000000004</v>
      </c>
      <c r="J49" s="41">
        <f t="shared" si="12"/>
        <v>489888.49000000005</v>
      </c>
      <c r="K49" s="41">
        <f t="shared" si="12"/>
        <v>591533.51</v>
      </c>
      <c r="L49" s="42">
        <f>SUM(B49:K49)</f>
        <v>6125896.5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428838.14</v>
      </c>
      <c r="C55" s="41">
        <f aca="true" t="shared" si="14" ref="C55:J55">SUM(C56:C67)</f>
        <v>335116.48</v>
      </c>
      <c r="D55" s="41">
        <f t="shared" si="14"/>
        <v>1133419.76</v>
      </c>
      <c r="E55" s="41">
        <f t="shared" si="14"/>
        <v>916452.24</v>
      </c>
      <c r="F55" s="41">
        <f t="shared" si="14"/>
        <v>981342.73</v>
      </c>
      <c r="G55" s="41">
        <f t="shared" si="14"/>
        <v>546673.98</v>
      </c>
      <c r="H55" s="41">
        <f t="shared" si="14"/>
        <v>310572.89</v>
      </c>
      <c r="I55" s="41">
        <f>SUM(I56:I70)</f>
        <v>392058.29</v>
      </c>
      <c r="J55" s="41">
        <f t="shared" si="14"/>
        <v>489888.49</v>
      </c>
      <c r="K55" s="41">
        <f>SUM(K56:K69)</f>
        <v>591533.51</v>
      </c>
      <c r="L55" s="46">
        <f>SUM(B55:K55)</f>
        <v>6125896.51</v>
      </c>
      <c r="M55" s="40"/>
    </row>
    <row r="56" spans="1:13" ht="18.75" customHeight="1">
      <c r="A56" s="47" t="s">
        <v>51</v>
      </c>
      <c r="B56" s="48">
        <v>428838.14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428838.14</v>
      </c>
      <c r="M56" s="40"/>
    </row>
    <row r="57" spans="1:12" ht="18.75" customHeight="1">
      <c r="A57" s="47" t="s">
        <v>61</v>
      </c>
      <c r="B57" s="17">
        <v>0</v>
      </c>
      <c r="C57" s="48">
        <v>292489.66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292489.66</v>
      </c>
    </row>
    <row r="58" spans="1:12" ht="18.75" customHeight="1">
      <c r="A58" s="47" t="s">
        <v>62</v>
      </c>
      <c r="B58" s="17">
        <v>0</v>
      </c>
      <c r="C58" s="48">
        <v>42626.82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42626.82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1133419.76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1133419.76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916452.24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916452.24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981342.73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981342.73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546673.98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546673.98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310572.89</v>
      </c>
      <c r="I63" s="17">
        <v>0</v>
      </c>
      <c r="J63" s="17">
        <v>0</v>
      </c>
      <c r="K63" s="17">
        <v>0</v>
      </c>
      <c r="L63" s="46">
        <f t="shared" si="15"/>
        <v>310572.89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489888.49</v>
      </c>
      <c r="K65" s="17">
        <v>0</v>
      </c>
      <c r="L65" s="46">
        <f t="shared" si="15"/>
        <v>489888.49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326881.42</v>
      </c>
      <c r="L66" s="46">
        <f t="shared" si="15"/>
        <v>326881.42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264652.09</v>
      </c>
      <c r="L67" s="46">
        <f t="shared" si="15"/>
        <v>264652.09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392058.29</v>
      </c>
      <c r="J70" s="53">
        <v>0</v>
      </c>
      <c r="K70" s="53">
        <v>0</v>
      </c>
      <c r="L70" s="51">
        <f>SUM(B70:K70)</f>
        <v>392058.29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2021-12-13T18:34:36Z</dcterms:modified>
  <cp:category/>
  <cp:version/>
  <cp:contentType/>
  <cp:contentStatus/>
</cp:coreProperties>
</file>