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<sst xmlns="http://schemas.openxmlformats.org/spreadsheetml/2006/main" count="80" uniqueCount="79">
  <si>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</si>
  <si>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</si>
  <si>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</si>
  <si>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</si>
  <si>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</si>
  <si>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</si>
  <si>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</si>
  <si>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</si>
  <si>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</si>
  <si>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</si>
  <si>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</si>
  <si>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</si>
  <si>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</si>
  <si>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</si>
  <si>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</si>
  <si>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</si>
  <si>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</si>
  <si>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</si>
  <si>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</si>
  <si>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</si>
  <si>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</si>
  <si>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</si>
  <si>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</si>
  <si>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</si>
  <si>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</si>
  <si>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</si>
  <si>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</si>
  <si>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</si>
  <si>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</si>
  <si>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</si>
  <si>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</si>
  <si>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</si>
  <si>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</si>
  <si>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</si>
  <si>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</si>
  <si>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</si>
  <si>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</si>
  <si>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</si>
  <si>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</si>
  <si>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</si>
  <si>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</si>
  <si>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</si>
  <si>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</si>
  <si>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</si>
  <si>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</si>
  <si>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</si>
  <si>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</si>
  <si>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</si>
  <si>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</si>
  <si>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</si>
  <si>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</si>
  <si>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</si>
  <si>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</si>
  <si>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</si>
  <si>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</si>
  <si>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</si>
  <si>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</si>
  <si>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</si>
  <si>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</si>
  <si>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</si>
  <si>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</si>
  <si>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</si>
  <si>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</si>
  <si>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</si>
  <si>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</si>
  <si>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</si>
  <si>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</si>
  <si>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</si>
  <si>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</si>
  <si>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</si>
  <si>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</si>
  <si>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</si>
  <si>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</si>
  <si>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</si>
  <si>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</si>
  <si>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</si>
  <si>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06/12/21 - VENCIMENTO 13/12/21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</si>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</sst>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84484</v>
      </c>
      <c r="C7" s="10">
        <f>C8+C11</f>
        <v>98933</v>
      </c>
      <c r="D7" s="10">
        <f aca="true" t="shared" si="0" ref="D7:K7">D8+D11</f>
        <v>295323</v>
      </c>
      <c r="E7" s="10">
        <f t="shared" si="0"/>
        <v>244842</v>
      </c>
      <c r="F7" s="10">
        <f t="shared" si="0"/>
        <v>254495</v>
      </c>
      <c r="G7" s="10">
        <f t="shared" si="0"/>
        <v>131858</v>
      </c>
      <c r="H7" s="10">
        <f t="shared" si="0"/>
        <v>69964</v>
      </c>
      <c r="I7" s="10">
        <f t="shared" si="0"/>
        <v>108644</v>
      </c>
      <c r="J7" s="10">
        <f t="shared" si="0"/>
        <v>103749</v>
      </c>
      <c r="K7" s="10">
        <f t="shared" si="0"/>
        <v>201584</v>
      </c>
      <c r="L7" s="10">
        <f>SUM(B7:K7)</f>
        <v>1593876</v>
      </c>
      <c r="M7" s="11"/>
    </row>
    <row r="8" spans="1:13" ht="17.25" customHeight="1">
      <c r="A8" s="12" t="s">
        <v>18</v>
      </c>
      <c r="B8" s="13">
        <f>B9+B10</f>
        <v>7512</v>
      </c>
      <c r="C8" s="13">
        <f aca="true" t="shared" si="1" ref="C8:K8">C9+C10</f>
        <v>7971</v>
      </c>
      <c r="D8" s="13">
        <f t="shared" si="1"/>
        <v>25420</v>
      </c>
      <c r="E8" s="13">
        <f t="shared" si="1"/>
        <v>18544</v>
      </c>
      <c r="F8" s="13">
        <f t="shared" si="1"/>
        <v>18053</v>
      </c>
      <c r="G8" s="13">
        <f t="shared" si="1"/>
        <v>11551</v>
      </c>
      <c r="H8" s="13">
        <f t="shared" si="1"/>
        <v>5324</v>
      </c>
      <c r="I8" s="13">
        <f t="shared" si="1"/>
        <v>6394</v>
      </c>
      <c r="J8" s="13">
        <f t="shared" si="1"/>
        <v>7794</v>
      </c>
      <c r="K8" s="13">
        <f t="shared" si="1"/>
        <v>14524</v>
      </c>
      <c r="L8" s="13">
        <f>SUM(B8:K8)</f>
        <v>123087</v>
      </c>
      <c r="M8"/>
    </row>
    <row r="9" spans="1:13" ht="17.25" customHeight="1">
      <c r="A9" s="14" t="s">
        <v>19</v>
      </c>
      <c r="B9" s="15">
        <v>7511</v>
      </c>
      <c r="C9" s="15">
        <v>7971</v>
      </c>
      <c r="D9" s="15">
        <v>25420</v>
      </c>
      <c r="E9" s="15">
        <v>18544</v>
      </c>
      <c r="F9" s="15">
        <v>18053</v>
      </c>
      <c r="G9" s="15">
        <v>11551</v>
      </c>
      <c r="H9" s="15">
        <v>5311</v>
      </c>
      <c r="I9" s="15">
        <v>6394</v>
      </c>
      <c r="J9" s="15">
        <v>7794</v>
      </c>
      <c r="K9" s="15">
        <v>14524</v>
      </c>
      <c r="L9" s="13">
        <f>SUM(B9:K9)</f>
        <v>123073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</v>
      </c>
      <c r="I10" s="15">
        <v>0</v>
      </c>
      <c r="J10" s="15">
        <v>0</v>
      </c>
      <c r="K10" s="15">
        <v>0</v>
      </c>
      <c r="L10" s="13">
        <f>SUM(B10:K10)</f>
        <v>14</v>
      </c>
      <c r="M10"/>
    </row>
    <row r="11" spans="1:13" ht="17.25" customHeight="1">
      <c r="A11" s="12" t="s">
        <v>21</v>
      </c>
      <c r="B11" s="15">
        <v>76972</v>
      </c>
      <c r="C11" s="15">
        <v>90962</v>
      </c>
      <c r="D11" s="15">
        <v>269903</v>
      </c>
      <c r="E11" s="15">
        <v>226298</v>
      </c>
      <c r="F11" s="15">
        <v>236442</v>
      </c>
      <c r="G11" s="15">
        <v>120307</v>
      </c>
      <c r="H11" s="15">
        <v>64640</v>
      </c>
      <c r="I11" s="15">
        <v>102250</v>
      </c>
      <c r="J11" s="15">
        <v>95955</v>
      </c>
      <c r="K11" s="15">
        <v>187060</v>
      </c>
      <c r="L11" s="13">
        <f>SUM(B11:K11)</f>
        <v>1470789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0.96891000024778</v>
      </c>
      <c r="C15" s="22">
        <v>1.178296469951429</v>
      </c>
      <c r="D15" s="22">
        <v>1.103077828253285</v>
      </c>
      <c r="E15" s="22">
        <v>1.069733899213936</v>
      </c>
      <c r="F15" s="22">
        <v>1.227135027653521</v>
      </c>
      <c r="G15" s="22">
        <v>1.205283854023906</v>
      </c>
      <c r="H15" s="22">
        <v>1.174794858250628</v>
      </c>
      <c r="I15" s="22">
        <v>1.212067479706305</v>
      </c>
      <c r="J15" s="22">
        <v>1.380105306527507</v>
      </c>
      <c r="K15" s="22">
        <v>1.084784437124407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485992.81</v>
      </c>
      <c r="C17" s="25">
        <f aca="true" t="shared" si="2" ref="C17:K17">C18+C19+C20+C21+C22+C23+C24</f>
        <v>369188.54</v>
      </c>
      <c r="D17" s="25">
        <f t="shared" si="2"/>
        <v>1240083.94</v>
      </c>
      <c r="E17" s="25">
        <f t="shared" si="2"/>
        <v>1006421.87</v>
      </c>
      <c r="F17" s="25">
        <f t="shared" si="2"/>
        <v>1067643.94</v>
      </c>
      <c r="G17" s="25">
        <f t="shared" si="2"/>
        <v>599021.89</v>
      </c>
      <c r="H17" s="25">
        <f t="shared" si="2"/>
        <v>343581.20999999996</v>
      </c>
      <c r="I17" s="25">
        <f t="shared" si="2"/>
        <v>444557.11</v>
      </c>
      <c r="J17" s="25">
        <f t="shared" si="2"/>
        <v>526368.5499999999</v>
      </c>
      <c r="K17" s="25">
        <f t="shared" si="2"/>
        <v>657733.2999999999</v>
      </c>
      <c r="L17" s="25">
        <f>L18+L19+L20+L21+L22+L23+L24</f>
        <v>6740593.16</v>
      </c>
      <c r="M17"/>
    </row>
    <row r="18" spans="1:13" ht="17.25" customHeight="1">
      <c r="A18" s="26" t="s">
        <v>24</v>
      </c>
      <c r="B18" s="33">
        <f aca="true" t="shared" si="3" ref="B18:K18">ROUND(B13*B7,2)</f>
        <v>498616.12</v>
      </c>
      <c r="C18" s="33">
        <f t="shared" si="3"/>
        <v>307978.43</v>
      </c>
      <c r="D18" s="33">
        <f t="shared" si="3"/>
        <v>1094201.25</v>
      </c>
      <c r="E18" s="33">
        <f t="shared" si="3"/>
        <v>918892.03</v>
      </c>
      <c r="F18" s="33">
        <f t="shared" si="3"/>
        <v>843905.42</v>
      </c>
      <c r="G18" s="33">
        <f t="shared" si="3"/>
        <v>480780.64</v>
      </c>
      <c r="H18" s="33">
        <f t="shared" si="3"/>
        <v>281010.41</v>
      </c>
      <c r="I18" s="33">
        <f t="shared" si="3"/>
        <v>361795.38</v>
      </c>
      <c r="J18" s="33">
        <f t="shared" si="3"/>
        <v>372085.41</v>
      </c>
      <c r="K18" s="33">
        <f t="shared" si="3"/>
        <v>590358.9</v>
      </c>
      <c r="L18" s="33">
        <f aca="true" t="shared" si="4" ref="L18:L24">SUM(B18:K18)</f>
        <v>5749623.99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-15501.98</v>
      </c>
      <c r="C19" s="33">
        <f t="shared" si="5"/>
        <v>54911.47</v>
      </c>
      <c r="D19" s="33">
        <f t="shared" si="5"/>
        <v>112787.89</v>
      </c>
      <c r="E19" s="33">
        <f t="shared" si="5"/>
        <v>64077.92</v>
      </c>
      <c r="F19" s="33">
        <f t="shared" si="5"/>
        <v>191680.48</v>
      </c>
      <c r="G19" s="33">
        <f t="shared" si="5"/>
        <v>98696.5</v>
      </c>
      <c r="H19" s="33">
        <f t="shared" si="5"/>
        <v>49119.17</v>
      </c>
      <c r="I19" s="33">
        <f t="shared" si="5"/>
        <v>76725.03</v>
      </c>
      <c r="J19" s="33">
        <f t="shared" si="5"/>
        <v>141431.64</v>
      </c>
      <c r="K19" s="33">
        <f t="shared" si="5"/>
        <v>50053.25</v>
      </c>
      <c r="L19" s="33">
        <f t="shared" si="4"/>
        <v>823981.3700000001</v>
      </c>
      <c r="M19"/>
    </row>
    <row r="20" spans="1:13" ht="17.25" customHeight="1">
      <c r="A20" s="27" t="s">
        <v>26</v>
      </c>
      <c r="B20" s="33">
        <v>1537.44</v>
      </c>
      <c r="C20" s="33">
        <v>4957.41</v>
      </c>
      <c r="D20" s="33">
        <v>30412.34</v>
      </c>
      <c r="E20" s="33">
        <v>20769.46</v>
      </c>
      <c r="F20" s="33">
        <v>30716.81</v>
      </c>
      <c r="G20" s="33">
        <v>19544.75</v>
      </c>
      <c r="H20" s="33">
        <v>12110.4</v>
      </c>
      <c r="I20" s="33">
        <v>4695.47</v>
      </c>
      <c r="J20" s="33">
        <v>10169.04</v>
      </c>
      <c r="K20" s="33">
        <v>14638.69</v>
      </c>
      <c r="L20" s="33">
        <f t="shared" si="4"/>
        <v>149551.81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-55171.09</v>
      </c>
      <c r="C27" s="33">
        <f t="shared" si="6"/>
        <v>-36691.68</v>
      </c>
      <c r="D27" s="33">
        <f t="shared" si="6"/>
        <v>-117266.77</v>
      </c>
      <c r="E27" s="33">
        <f t="shared" si="6"/>
        <v>-90556.90000000001</v>
      </c>
      <c r="F27" s="33">
        <f t="shared" si="6"/>
        <v>-84100.54</v>
      </c>
      <c r="G27" s="33">
        <f t="shared" si="6"/>
        <v>-53438.53</v>
      </c>
      <c r="H27" s="33">
        <f t="shared" si="6"/>
        <v>-32709.22</v>
      </c>
      <c r="I27" s="33">
        <f t="shared" si="6"/>
        <v>-39612.38</v>
      </c>
      <c r="J27" s="33">
        <f t="shared" si="6"/>
        <v>-36590.22</v>
      </c>
      <c r="K27" s="33">
        <f t="shared" si="6"/>
        <v>-66784.31999999999</v>
      </c>
      <c r="L27" s="33">
        <f aca="true" t="shared" si="7" ref="L27:L34">SUM(B27:K27)</f>
        <v>-612921.6499999999</v>
      </c>
      <c r="M27"/>
    </row>
    <row r="28" spans="1:13" ht="18.75" customHeight="1">
      <c r="A28" s="27" t="s">
        <v>30</v>
      </c>
      <c r="B28" s="33">
        <f>B29+B30+B31+B32</f>
        <v>-33048.4</v>
      </c>
      <c r="C28" s="33">
        <f aca="true" t="shared" si="8" ref="C28:K28">C29+C30+C31+C32</f>
        <v>-35072.4</v>
      </c>
      <c r="D28" s="33">
        <f t="shared" si="8"/>
        <v>-111848</v>
      </c>
      <c r="E28" s="33">
        <f t="shared" si="8"/>
        <v>-81593.6</v>
      </c>
      <c r="F28" s="33">
        <f t="shared" si="8"/>
        <v>-79433.2</v>
      </c>
      <c r="G28" s="33">
        <f t="shared" si="8"/>
        <v>-50824.4</v>
      </c>
      <c r="H28" s="33">
        <f t="shared" si="8"/>
        <v>-23368.4</v>
      </c>
      <c r="I28" s="33">
        <f t="shared" si="8"/>
        <v>-37665.009999999995</v>
      </c>
      <c r="J28" s="33">
        <f t="shared" si="8"/>
        <v>-34293.6</v>
      </c>
      <c r="K28" s="33">
        <f t="shared" si="8"/>
        <v>-63905.6</v>
      </c>
      <c r="L28" s="33">
        <f t="shared" si="7"/>
        <v>-551052.61</v>
      </c>
      <c r="M28"/>
    </row>
    <row r="29" spans="1:13" s="36" customFormat="1" ht="18.75" customHeight="1">
      <c r="A29" s="34" t="s">
        <v>58</v>
      </c>
      <c r="B29" s="33">
        <f>-ROUND((B9)*$E$3,2)</f>
        <v>-33048.4</v>
      </c>
      <c r="C29" s="33">
        <f aca="true" t="shared" si="9" ref="C29:K29">-ROUND((C9)*$E$3,2)</f>
        <v>-35072.4</v>
      </c>
      <c r="D29" s="33">
        <f t="shared" si="9"/>
        <v>-111848</v>
      </c>
      <c r="E29" s="33">
        <f t="shared" si="9"/>
        <v>-81593.6</v>
      </c>
      <c r="F29" s="33">
        <f t="shared" si="9"/>
        <v>-79433.2</v>
      </c>
      <c r="G29" s="33">
        <f t="shared" si="9"/>
        <v>-50824.4</v>
      </c>
      <c r="H29" s="33">
        <f t="shared" si="9"/>
        <v>-23368.4</v>
      </c>
      <c r="I29" s="33">
        <f t="shared" si="9"/>
        <v>-28133.6</v>
      </c>
      <c r="J29" s="33">
        <f t="shared" si="9"/>
        <v>-34293.6</v>
      </c>
      <c r="K29" s="33">
        <f t="shared" si="9"/>
        <v>-63905.6</v>
      </c>
      <c r="L29" s="33">
        <f t="shared" si="7"/>
        <v>-541521.2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-39.42</v>
      </c>
      <c r="J31" s="17">
        <v>0</v>
      </c>
      <c r="K31" s="17">
        <v>0</v>
      </c>
      <c r="L31" s="33">
        <f t="shared" si="7"/>
        <v>-39.42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-9491.99</v>
      </c>
      <c r="J32" s="17">
        <v>0</v>
      </c>
      <c r="K32" s="17">
        <v>0</v>
      </c>
      <c r="L32" s="33">
        <f t="shared" si="7"/>
        <v>-9491.99</v>
      </c>
      <c r="M32"/>
    </row>
    <row r="33" spans="1:13" s="36" customFormat="1" ht="18.75" customHeight="1">
      <c r="A33" s="27" t="s">
        <v>34</v>
      </c>
      <c r="B33" s="38">
        <f>SUM(B34:B46)</f>
        <v>-22122.69</v>
      </c>
      <c r="C33" s="38">
        <f aca="true" t="shared" si="10" ref="C33:K33">SUM(C34:C46)</f>
        <v>-1619.28</v>
      </c>
      <c r="D33" s="38">
        <f t="shared" si="10"/>
        <v>-5418.77</v>
      </c>
      <c r="E33" s="38">
        <f t="shared" si="10"/>
        <v>-8963.300000000001</v>
      </c>
      <c r="F33" s="38">
        <f t="shared" si="10"/>
        <v>-4667.34</v>
      </c>
      <c r="G33" s="38">
        <f t="shared" si="10"/>
        <v>-2614.13</v>
      </c>
      <c r="H33" s="38">
        <f t="shared" si="10"/>
        <v>-9340.82</v>
      </c>
      <c r="I33" s="38">
        <f t="shared" si="10"/>
        <v>-1947.37</v>
      </c>
      <c r="J33" s="38">
        <f t="shared" si="10"/>
        <v>-2296.62</v>
      </c>
      <c r="K33" s="38">
        <f t="shared" si="10"/>
        <v>-2878.72</v>
      </c>
      <c r="L33" s="33">
        <f t="shared" si="7"/>
        <v>-61869.04000000001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-2593.74</v>
      </c>
      <c r="C44" s="33">
        <v>-1974.34</v>
      </c>
      <c r="D44" s="33">
        <v>-6606.93</v>
      </c>
      <c r="E44" s="33">
        <v>-5368.13</v>
      </c>
      <c r="F44" s="33">
        <v>-5690.74</v>
      </c>
      <c r="G44" s="33">
        <v>-3187.33</v>
      </c>
      <c r="H44" s="33">
        <v>-1832.39</v>
      </c>
      <c r="I44" s="33">
        <v>-2374.37</v>
      </c>
      <c r="J44" s="33">
        <v>-2800.2</v>
      </c>
      <c r="K44" s="33">
        <v>-3509.93</v>
      </c>
      <c r="L44" s="33">
        <f t="shared" si="11"/>
        <v>-35938.1</v>
      </c>
    </row>
    <row r="45" spans="1:12" ht="18.75" customHeight="1">
      <c r="A45" s="37" t="s">
        <v>77</v>
      </c>
      <c r="B45" s="33">
        <v>466.45</v>
      </c>
      <c r="C45" s="33">
        <v>355.06</v>
      </c>
      <c r="D45" s="33">
        <v>1188.16</v>
      </c>
      <c r="E45" s="33">
        <v>965.38</v>
      </c>
      <c r="F45" s="33">
        <v>1023.4</v>
      </c>
      <c r="G45" s="33">
        <v>573.2</v>
      </c>
      <c r="H45" s="33">
        <v>329.53</v>
      </c>
      <c r="I45" s="33">
        <v>427</v>
      </c>
      <c r="J45" s="33">
        <v>503.58</v>
      </c>
      <c r="K45" s="33">
        <v>631.21</v>
      </c>
      <c r="L45" s="33">
        <f t="shared" si="11"/>
        <v>6462.97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430821.72</v>
      </c>
      <c r="C49" s="41">
        <f aca="true" t="shared" si="12" ref="C49:K49">IF(C17+C27+C40+C50&lt;0,0,C17+C27+C50)</f>
        <v>332496.86</v>
      </c>
      <c r="D49" s="41">
        <f t="shared" si="12"/>
        <v>1122817.17</v>
      </c>
      <c r="E49" s="41">
        <f t="shared" si="12"/>
        <v>915864.97</v>
      </c>
      <c r="F49" s="41">
        <f t="shared" si="12"/>
        <v>983543.3999999999</v>
      </c>
      <c r="G49" s="41">
        <f t="shared" si="12"/>
        <v>545583.36</v>
      </c>
      <c r="H49" s="41">
        <f t="shared" si="12"/>
        <v>310871.99</v>
      </c>
      <c r="I49" s="41">
        <f t="shared" si="12"/>
        <v>404944.73</v>
      </c>
      <c r="J49" s="41">
        <f t="shared" si="12"/>
        <v>489778.32999999996</v>
      </c>
      <c r="K49" s="41">
        <f t="shared" si="12"/>
        <v>590948.98</v>
      </c>
      <c r="L49" s="42">
        <f>SUM(B49:K49)</f>
        <v>6127671.51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430821.72</v>
      </c>
      <c r="C55" s="41">
        <f aca="true" t="shared" si="14" ref="C55:J55">SUM(C56:C67)</f>
        <v>332496.85</v>
      </c>
      <c r="D55" s="41">
        <f t="shared" si="14"/>
        <v>1122817.17</v>
      </c>
      <c r="E55" s="41">
        <f t="shared" si="14"/>
        <v>915864.97</v>
      </c>
      <c r="F55" s="41">
        <f t="shared" si="14"/>
        <v>983543.4</v>
      </c>
      <c r="G55" s="41">
        <f t="shared" si="14"/>
        <v>545583.36</v>
      </c>
      <c r="H55" s="41">
        <f t="shared" si="14"/>
        <v>310871.99</v>
      </c>
      <c r="I55" s="41">
        <f>SUM(I56:I70)</f>
        <v>404944.73</v>
      </c>
      <c r="J55" s="41">
        <f t="shared" si="14"/>
        <v>489778.33</v>
      </c>
      <c r="K55" s="41">
        <f>SUM(K56:K69)</f>
        <v>590948.98</v>
      </c>
      <c r="L55" s="46">
        <f>SUM(B55:K55)</f>
        <v>6127671.5</v>
      </c>
      <c r="M55" s="40"/>
    </row>
    <row r="56" spans="1:13" ht="18.75" customHeight="1">
      <c r="A56" s="47" t="s">
        <v>51</v>
      </c>
      <c r="B56" s="48">
        <v>430821.72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430821.72</v>
      </c>
      <c r="M56" s="40"/>
    </row>
    <row r="57" spans="1:12" ht="18.75" customHeight="1">
      <c r="A57" s="47" t="s">
        <v>61</v>
      </c>
      <c r="B57" s="17">
        <v>0</v>
      </c>
      <c r="C57" s="48">
        <v>290402.75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290402.75</v>
      </c>
    </row>
    <row r="58" spans="1:12" ht="18.75" customHeight="1">
      <c r="A58" s="47" t="s">
        <v>62</v>
      </c>
      <c r="B58" s="17">
        <v>0</v>
      </c>
      <c r="C58" s="48">
        <v>42094.1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42094.1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1122817.17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1122817.17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915864.97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915864.97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983543.4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983543.4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545583.36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545583.36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310871.99</v>
      </c>
      <c r="I63" s="17">
        <v>0</v>
      </c>
      <c r="J63" s="17">
        <v>0</v>
      </c>
      <c r="K63" s="17">
        <v>0</v>
      </c>
      <c r="L63" s="46">
        <f t="shared" si="15"/>
        <v>310871.99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489778.33</v>
      </c>
      <c r="K65" s="17">
        <v>0</v>
      </c>
      <c r="L65" s="46">
        <f t="shared" si="15"/>
        <v>489778.33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325021.94</v>
      </c>
      <c r="L66" s="46">
        <f t="shared" si="15"/>
        <v>325021.94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265927.04</v>
      </c>
      <c r="L67" s="46">
        <f t="shared" si="15"/>
        <v>265927.04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404944.73</v>
      </c>
      <c r="J70" s="53">
        <v>0</v>
      </c>
      <c r="K70" s="53">
        <v>0</v>
      </c>
      <c r="L70" s="51">
        <f>SUM(B70:K70)</f>
        <v>404944.73</v>
      </c>
    </row>
    <row r="71" spans="1:12" ht="18" customHeight="1">
      <c r="A71" s="6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2021-12-10T19:27:55Z</dcterms:modified>
  <cp:category/>
  <cp:version/>
  <cp:contentType/>
  <cp:contentStatus/>
</cp:coreProperties>
</file>