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<sst xmlns="http://schemas.openxmlformats.org/spreadsheetml/2006/main" count="80" uniqueCount="79">
  <si>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</si>
  <si>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</si>
  <si>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</si>
  <si>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</si>
  <si>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</si>
  <si>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</si>
  <si>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</si>
  <si>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</si>
  <si>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</si>
  <si>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</si>
  <si>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</si>
  <si>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</si>
  <si>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</si>
  <si>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</si>
  <si>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</si>
  <si>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</si>
  <si>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</si>
  <si>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</si>
  <si>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</si>
  <si>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</si>
  <si>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</si>
  <si>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</si>
  <si>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</si>
  <si>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</si>
  <si>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</si>
  <si>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</si>
  <si>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</si>
  <si>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</si>
  <si>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</si>
  <si>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</si>
  <si>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</si>
  <si>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</si>
  <si>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</si>
  <si>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</si>
  <si>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</si>
  <si>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</si>
  <si>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</si>
  <si>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</si>
  <si>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</si>
  <si>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</si>
  <si>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</si>
  <si>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</si>
  <si>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</si>
  <si>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</si>
  <si>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</si>
  <si>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</si>
  <si>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</si>
  <si>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</si>
  <si>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</si>
  <si>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</si>
  <si>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</si>
  <si>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</si>
  <si>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</si>
  <si>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</si>
  <si>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</si>
  <si>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</si>
  <si>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</si>
  <si>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</si>
  <si>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</si>
  <si>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</si>
  <si>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</si>
  <si>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</si>
  <si>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</si>
  <si>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</si>
  <si>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</si>
  <si>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</si>
  <si>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</si>
  <si>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</si>
  <si>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</si>
  <si>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</si>
  <si>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</si>
  <si>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</si>
  <si>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</si>
  <si>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</si>
  <si>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</si>
  <si>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</si>
  <si>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05/12/21 - VENCIMENTO 10/12/21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</si>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</sst>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21763</v>
      </c>
      <c r="C7" s="10">
        <f>C8+C11</f>
        <v>31220</v>
      </c>
      <c r="D7" s="10">
        <f aca="true" t="shared" si="0" ref="D7:K7">D8+D11</f>
        <v>97254</v>
      </c>
      <c r="E7" s="10">
        <f t="shared" si="0"/>
        <v>90919</v>
      </c>
      <c r="F7" s="10">
        <f t="shared" si="0"/>
        <v>91811</v>
      </c>
      <c r="G7" s="10">
        <f t="shared" si="0"/>
        <v>38867</v>
      </c>
      <c r="H7" s="10">
        <f t="shared" si="0"/>
        <v>22382</v>
      </c>
      <c r="I7" s="10">
        <f t="shared" si="0"/>
        <v>41475</v>
      </c>
      <c r="J7" s="10">
        <f t="shared" si="0"/>
        <v>23836</v>
      </c>
      <c r="K7" s="10">
        <f t="shared" si="0"/>
        <v>73295</v>
      </c>
      <c r="L7" s="10">
        <f>SUM(B7:K7)</f>
        <v>532822</v>
      </c>
      <c r="M7" s="11"/>
    </row>
    <row r="8" spans="1:13" ht="17.25" customHeight="1">
      <c r="A8" s="12" t="s">
        <v>18</v>
      </c>
      <c r="B8" s="13">
        <f>B9+B10</f>
        <v>2760</v>
      </c>
      <c r="C8" s="13">
        <f aca="true" t="shared" si="1" ref="C8:K8">C9+C10</f>
        <v>3274</v>
      </c>
      <c r="D8" s="13">
        <f t="shared" si="1"/>
        <v>11243</v>
      </c>
      <c r="E8" s="13">
        <f t="shared" si="1"/>
        <v>9792</v>
      </c>
      <c r="F8" s="13">
        <f t="shared" si="1"/>
        <v>9486</v>
      </c>
      <c r="G8" s="13">
        <f t="shared" si="1"/>
        <v>4581</v>
      </c>
      <c r="H8" s="13">
        <f t="shared" si="1"/>
        <v>2291</v>
      </c>
      <c r="I8" s="13">
        <f t="shared" si="1"/>
        <v>3430</v>
      </c>
      <c r="J8" s="13">
        <f t="shared" si="1"/>
        <v>2221</v>
      </c>
      <c r="K8" s="13">
        <f t="shared" si="1"/>
        <v>6372</v>
      </c>
      <c r="L8" s="13">
        <f>SUM(B8:K8)</f>
        <v>55450</v>
      </c>
      <c r="M8"/>
    </row>
    <row r="9" spans="1:13" ht="17.25" customHeight="1">
      <c r="A9" s="14" t="s">
        <v>19</v>
      </c>
      <c r="B9" s="15">
        <v>2758</v>
      </c>
      <c r="C9" s="15">
        <v>3274</v>
      </c>
      <c r="D9" s="15">
        <v>11243</v>
      </c>
      <c r="E9" s="15">
        <v>9792</v>
      </c>
      <c r="F9" s="15">
        <v>9486</v>
      </c>
      <c r="G9" s="15">
        <v>4581</v>
      </c>
      <c r="H9" s="15">
        <v>2283</v>
      </c>
      <c r="I9" s="15">
        <v>3430</v>
      </c>
      <c r="J9" s="15">
        <v>2221</v>
      </c>
      <c r="K9" s="15">
        <v>6372</v>
      </c>
      <c r="L9" s="13">
        <f>SUM(B9:K9)</f>
        <v>55440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</v>
      </c>
      <c r="I10" s="15">
        <v>0</v>
      </c>
      <c r="J10" s="15">
        <v>0</v>
      </c>
      <c r="K10" s="15">
        <v>0</v>
      </c>
      <c r="L10" s="13">
        <f>SUM(B10:K10)</f>
        <v>10</v>
      </c>
      <c r="M10"/>
    </row>
    <row r="11" spans="1:13" ht="17.25" customHeight="1">
      <c r="A11" s="12" t="s">
        <v>21</v>
      </c>
      <c r="B11" s="15">
        <v>19003</v>
      </c>
      <c r="C11" s="15">
        <v>27946</v>
      </c>
      <c r="D11" s="15">
        <v>86011</v>
      </c>
      <c r="E11" s="15">
        <v>81127</v>
      </c>
      <c r="F11" s="15">
        <v>82325</v>
      </c>
      <c r="G11" s="15">
        <v>34286</v>
      </c>
      <c r="H11" s="15">
        <v>20091</v>
      </c>
      <c r="I11" s="15">
        <v>38045</v>
      </c>
      <c r="J11" s="15">
        <v>21615</v>
      </c>
      <c r="K11" s="15">
        <v>66923</v>
      </c>
      <c r="L11" s="13">
        <f>SUM(B11:K11)</f>
        <v>477372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0.963807822726215</v>
      </c>
      <c r="C15" s="22">
        <v>1.112203473992629</v>
      </c>
      <c r="D15" s="22">
        <v>1.082010531418935</v>
      </c>
      <c r="E15" s="22">
        <v>1.054108514595484</v>
      </c>
      <c r="F15" s="22">
        <v>1.179451019304286</v>
      </c>
      <c r="G15" s="22">
        <v>1.112962634806696</v>
      </c>
      <c r="H15" s="22">
        <v>1.15531671082159</v>
      </c>
      <c r="I15" s="22">
        <v>1.090669047319925</v>
      </c>
      <c r="J15" s="22">
        <v>1.355772385731164</v>
      </c>
      <c r="K15" s="22">
        <v>1.017566212724035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125686.47</v>
      </c>
      <c r="C17" s="25">
        <f aca="true" t="shared" si="2" ref="C17:K17">C18+C19+C20+C21+C22+C23+C24</f>
        <v>112272.76</v>
      </c>
      <c r="D17" s="25">
        <f t="shared" si="2"/>
        <v>408141.68000000005</v>
      </c>
      <c r="E17" s="25">
        <f t="shared" si="2"/>
        <v>376354.43</v>
      </c>
      <c r="F17" s="25">
        <f t="shared" si="2"/>
        <v>374869.39</v>
      </c>
      <c r="G17" s="25">
        <f t="shared" si="2"/>
        <v>167565.99</v>
      </c>
      <c r="H17" s="25">
        <f t="shared" si="2"/>
        <v>110628.36</v>
      </c>
      <c r="I17" s="25">
        <f t="shared" si="2"/>
        <v>155496.76</v>
      </c>
      <c r="J17" s="25">
        <f t="shared" si="2"/>
        <v>123623.4</v>
      </c>
      <c r="K17" s="25">
        <f t="shared" si="2"/>
        <v>229155.30999999997</v>
      </c>
      <c r="L17" s="25">
        <f>L18+L19+L20+L21+L22+L23+L24</f>
        <v>2183794.55</v>
      </c>
      <c r="M17"/>
    </row>
    <row r="18" spans="1:13" ht="17.25" customHeight="1">
      <c r="A18" s="26" t="s">
        <v>24</v>
      </c>
      <c r="B18" s="33">
        <f aca="true" t="shared" si="3" ref="B18:K18">ROUND(B13*B7,2)</f>
        <v>128443.05</v>
      </c>
      <c r="C18" s="33">
        <f t="shared" si="3"/>
        <v>97187.86</v>
      </c>
      <c r="D18" s="33">
        <f t="shared" si="3"/>
        <v>360335.8</v>
      </c>
      <c r="E18" s="33">
        <f t="shared" si="3"/>
        <v>341219.01</v>
      </c>
      <c r="F18" s="33">
        <f t="shared" si="3"/>
        <v>304445.28</v>
      </c>
      <c r="G18" s="33">
        <f t="shared" si="3"/>
        <v>141716.86</v>
      </c>
      <c r="H18" s="33">
        <f t="shared" si="3"/>
        <v>89897.3</v>
      </c>
      <c r="I18" s="33">
        <f t="shared" si="3"/>
        <v>138115.9</v>
      </c>
      <c r="J18" s="33">
        <f t="shared" si="3"/>
        <v>85485.43</v>
      </c>
      <c r="K18" s="33">
        <f t="shared" si="3"/>
        <v>214651.74</v>
      </c>
      <c r="L18" s="33">
        <f aca="true" t="shared" si="4" ref="L18:L24">SUM(B18:K18)</f>
        <v>1901498.2299999997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-4648.63</v>
      </c>
      <c r="C19" s="33">
        <f t="shared" si="5"/>
        <v>10904.82</v>
      </c>
      <c r="D19" s="33">
        <f t="shared" si="5"/>
        <v>29551.33</v>
      </c>
      <c r="E19" s="33">
        <f t="shared" si="5"/>
        <v>18462.85</v>
      </c>
      <c r="F19" s="33">
        <f t="shared" si="5"/>
        <v>54633.02</v>
      </c>
      <c r="G19" s="33">
        <f t="shared" si="5"/>
        <v>16008.71</v>
      </c>
      <c r="H19" s="33">
        <f t="shared" si="5"/>
        <v>13962.55</v>
      </c>
      <c r="I19" s="33">
        <f t="shared" si="5"/>
        <v>12522.84</v>
      </c>
      <c r="J19" s="33">
        <f t="shared" si="5"/>
        <v>30413.36</v>
      </c>
      <c r="K19" s="33">
        <f t="shared" si="5"/>
        <v>3770.62</v>
      </c>
      <c r="L19" s="33">
        <f t="shared" si="4"/>
        <v>185581.46999999997</v>
      </c>
      <c r="M19"/>
    </row>
    <row r="20" spans="1:13" ht="17.25" customHeight="1">
      <c r="A20" s="27" t="s">
        <v>26</v>
      </c>
      <c r="B20" s="33">
        <v>550.82</v>
      </c>
      <c r="C20" s="33">
        <v>2838.85</v>
      </c>
      <c r="D20" s="33">
        <v>15572.09</v>
      </c>
      <c r="E20" s="33">
        <v>13990.11</v>
      </c>
      <c r="F20" s="33">
        <v>14449.86</v>
      </c>
      <c r="G20" s="33">
        <v>9840.42</v>
      </c>
      <c r="H20" s="33">
        <v>5427.28</v>
      </c>
      <c r="I20" s="33">
        <v>3516.79</v>
      </c>
      <c r="J20" s="33">
        <v>5042.15</v>
      </c>
      <c r="K20" s="33">
        <v>8050.49</v>
      </c>
      <c r="L20" s="33">
        <f t="shared" si="4"/>
        <v>79278.86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-33686.380000000005</v>
      </c>
      <c r="C27" s="33">
        <f t="shared" si="6"/>
        <v>-15792.050000000001</v>
      </c>
      <c r="D27" s="33">
        <f t="shared" si="6"/>
        <v>-54506.96</v>
      </c>
      <c r="E27" s="33">
        <f t="shared" si="6"/>
        <v>-52291.520000000004</v>
      </c>
      <c r="F27" s="33">
        <f t="shared" si="6"/>
        <v>-46363.4</v>
      </c>
      <c r="G27" s="33">
        <f t="shared" si="6"/>
        <v>-22220.190000000002</v>
      </c>
      <c r="H27" s="33">
        <f t="shared" si="6"/>
        <v>-19248.440000000002</v>
      </c>
      <c r="I27" s="33">
        <f t="shared" si="6"/>
        <v>-17007.62</v>
      </c>
      <c r="J27" s="33">
        <f t="shared" si="6"/>
        <v>-11296.43</v>
      </c>
      <c r="K27" s="33">
        <f t="shared" si="6"/>
        <v>-30862.6</v>
      </c>
      <c r="L27" s="33">
        <f aca="true" t="shared" si="7" ref="L27:L34">SUM(B27:K27)</f>
        <v>-303275.59</v>
      </c>
      <c r="M27"/>
    </row>
    <row r="28" spans="1:13" ht="18.75" customHeight="1">
      <c r="A28" s="27" t="s">
        <v>30</v>
      </c>
      <c r="B28" s="33">
        <f>B29+B30+B31+B32</f>
        <v>-12135.2</v>
      </c>
      <c r="C28" s="33">
        <f aca="true" t="shared" si="8" ref="C28:K28">C29+C30+C31+C32</f>
        <v>-14405.6</v>
      </c>
      <c r="D28" s="33">
        <f t="shared" si="8"/>
        <v>-49469.2</v>
      </c>
      <c r="E28" s="33">
        <f t="shared" si="8"/>
        <v>-43084.8</v>
      </c>
      <c r="F28" s="33">
        <f t="shared" si="8"/>
        <v>-41738.4</v>
      </c>
      <c r="G28" s="33">
        <f t="shared" si="8"/>
        <v>-20156.4</v>
      </c>
      <c r="H28" s="33">
        <f t="shared" si="8"/>
        <v>-10045.2</v>
      </c>
      <c r="I28" s="33">
        <f t="shared" si="8"/>
        <v>-15092</v>
      </c>
      <c r="J28" s="33">
        <f t="shared" si="8"/>
        <v>-9772.4</v>
      </c>
      <c r="K28" s="33">
        <f t="shared" si="8"/>
        <v>-28036.8</v>
      </c>
      <c r="L28" s="33">
        <f t="shared" si="7"/>
        <v>-243936</v>
      </c>
      <c r="M28"/>
    </row>
    <row r="29" spans="1:13" s="36" customFormat="1" ht="18.75" customHeight="1">
      <c r="A29" s="34" t="s">
        <v>58</v>
      </c>
      <c r="B29" s="33">
        <f>-ROUND((B9)*$E$3,2)</f>
        <v>-12135.2</v>
      </c>
      <c r="C29" s="33">
        <f aca="true" t="shared" si="9" ref="C29:K29">-ROUND((C9)*$E$3,2)</f>
        <v>-14405.6</v>
      </c>
      <c r="D29" s="33">
        <f t="shared" si="9"/>
        <v>-49469.2</v>
      </c>
      <c r="E29" s="33">
        <f t="shared" si="9"/>
        <v>-43084.8</v>
      </c>
      <c r="F29" s="33">
        <f t="shared" si="9"/>
        <v>-41738.4</v>
      </c>
      <c r="G29" s="33">
        <f t="shared" si="9"/>
        <v>-20156.4</v>
      </c>
      <c r="H29" s="33">
        <f t="shared" si="9"/>
        <v>-10045.2</v>
      </c>
      <c r="I29" s="33">
        <f t="shared" si="9"/>
        <v>-15092</v>
      </c>
      <c r="J29" s="33">
        <f t="shared" si="9"/>
        <v>-9772.4</v>
      </c>
      <c r="K29" s="33">
        <f t="shared" si="9"/>
        <v>-28036.8</v>
      </c>
      <c r="L29" s="33">
        <f t="shared" si="7"/>
        <v>-243936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SUM(B34:B46)</f>
        <v>-21551.18</v>
      </c>
      <c r="C33" s="38">
        <f aca="true" t="shared" si="10" ref="C33:K33">SUM(C34:C46)</f>
        <v>-1386.45</v>
      </c>
      <c r="D33" s="38">
        <f t="shared" si="10"/>
        <v>-5037.76</v>
      </c>
      <c r="E33" s="38">
        <f t="shared" si="10"/>
        <v>-9206.72</v>
      </c>
      <c r="F33" s="38">
        <f t="shared" si="10"/>
        <v>-4625</v>
      </c>
      <c r="G33" s="38">
        <f t="shared" si="10"/>
        <v>-2063.79</v>
      </c>
      <c r="H33" s="38">
        <f t="shared" si="10"/>
        <v>-9203.24</v>
      </c>
      <c r="I33" s="38">
        <f t="shared" si="10"/>
        <v>-1915.6200000000001</v>
      </c>
      <c r="J33" s="38">
        <f t="shared" si="10"/>
        <v>-1524.03</v>
      </c>
      <c r="K33" s="38">
        <f t="shared" si="10"/>
        <v>-2825.7999999999997</v>
      </c>
      <c r="L33" s="33">
        <f t="shared" si="7"/>
        <v>-59339.590000000004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8">
        <v>-1896.91</v>
      </c>
      <c r="C44" s="38">
        <v>-1690.45</v>
      </c>
      <c r="D44" s="38">
        <v>-6142.38</v>
      </c>
      <c r="E44" s="38">
        <v>-5664.93</v>
      </c>
      <c r="F44" s="38">
        <v>-5639.12</v>
      </c>
      <c r="G44" s="38">
        <v>-2516.31</v>
      </c>
      <c r="H44" s="38">
        <v>-1664.64</v>
      </c>
      <c r="I44" s="38">
        <v>-2335.65</v>
      </c>
      <c r="J44" s="38">
        <v>-1858.2</v>
      </c>
      <c r="K44" s="38">
        <v>-3445.41</v>
      </c>
      <c r="L44" s="38">
        <f t="shared" si="11"/>
        <v>-32854</v>
      </c>
    </row>
    <row r="45" spans="1:12" ht="18.75" customHeight="1">
      <c r="A45" s="37" t="s">
        <v>77</v>
      </c>
      <c r="B45" s="38">
        <v>341.13</v>
      </c>
      <c r="C45" s="38">
        <v>304</v>
      </c>
      <c r="D45" s="38">
        <v>1104.62</v>
      </c>
      <c r="E45" s="38">
        <v>1018.76</v>
      </c>
      <c r="F45" s="38">
        <v>1014.12</v>
      </c>
      <c r="G45" s="38">
        <v>452.52</v>
      </c>
      <c r="H45" s="38">
        <v>299.36</v>
      </c>
      <c r="I45" s="38">
        <v>420.03</v>
      </c>
      <c r="J45" s="38">
        <v>334.17</v>
      </c>
      <c r="K45" s="38">
        <v>619.61</v>
      </c>
      <c r="L45" s="38">
        <f t="shared" si="11"/>
        <v>5908.319999999999</v>
      </c>
    </row>
    <row r="46" spans="1:14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/>
      <c r="N46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92000.09</v>
      </c>
      <c r="C49" s="41">
        <f aca="true" t="shared" si="12" ref="C49:K49">IF(C17+C27+C40+C50&lt;0,0,C17+C27+C50)</f>
        <v>96480.70999999999</v>
      </c>
      <c r="D49" s="41">
        <f t="shared" si="12"/>
        <v>353634.72000000003</v>
      </c>
      <c r="E49" s="41">
        <f t="shared" si="12"/>
        <v>324062.91</v>
      </c>
      <c r="F49" s="41">
        <f t="shared" si="12"/>
        <v>328505.99</v>
      </c>
      <c r="G49" s="41">
        <f t="shared" si="12"/>
        <v>145345.8</v>
      </c>
      <c r="H49" s="41">
        <f t="shared" si="12"/>
        <v>91379.92</v>
      </c>
      <c r="I49" s="41">
        <f t="shared" si="12"/>
        <v>138489.14</v>
      </c>
      <c r="J49" s="41">
        <f t="shared" si="12"/>
        <v>112326.97</v>
      </c>
      <c r="K49" s="41">
        <f t="shared" si="12"/>
        <v>198292.70999999996</v>
      </c>
      <c r="L49" s="42">
        <f>SUM(B49:K49)</f>
        <v>1880518.9599999997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92000.09</v>
      </c>
      <c r="C55" s="41">
        <f aca="true" t="shared" si="14" ref="C55:J55">SUM(C56:C67)</f>
        <v>96480.71</v>
      </c>
      <c r="D55" s="41">
        <f t="shared" si="14"/>
        <v>353634.72</v>
      </c>
      <c r="E55" s="41">
        <f t="shared" si="14"/>
        <v>324062.91</v>
      </c>
      <c r="F55" s="41">
        <f t="shared" si="14"/>
        <v>328505.98</v>
      </c>
      <c r="G55" s="41">
        <f t="shared" si="14"/>
        <v>145345.79</v>
      </c>
      <c r="H55" s="41">
        <f t="shared" si="14"/>
        <v>91379.92</v>
      </c>
      <c r="I55" s="41">
        <f>SUM(I56:I70)</f>
        <v>138489.14</v>
      </c>
      <c r="J55" s="41">
        <f t="shared" si="14"/>
        <v>112326.97</v>
      </c>
      <c r="K55" s="41">
        <f>SUM(K56:K69)</f>
        <v>198292.71000000002</v>
      </c>
      <c r="L55" s="46">
        <f>SUM(B55:K55)</f>
        <v>1880518.9399999997</v>
      </c>
      <c r="M55" s="40"/>
    </row>
    <row r="56" spans="1:13" ht="18.75" customHeight="1">
      <c r="A56" s="47" t="s">
        <v>51</v>
      </c>
      <c r="B56" s="48">
        <v>92000.09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92000.09</v>
      </c>
      <c r="M56" s="40"/>
    </row>
    <row r="57" spans="1:12" ht="18.75" customHeight="1">
      <c r="A57" s="47" t="s">
        <v>61</v>
      </c>
      <c r="B57" s="17">
        <v>0</v>
      </c>
      <c r="C57" s="48">
        <v>84468.86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84468.86</v>
      </c>
    </row>
    <row r="58" spans="1:12" ht="18.75" customHeight="1">
      <c r="A58" s="47" t="s">
        <v>62</v>
      </c>
      <c r="B58" s="17">
        <v>0</v>
      </c>
      <c r="C58" s="48">
        <v>12011.85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12011.85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353634.72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353634.72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324062.91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324062.91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328505.98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328505.98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145345.79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145345.79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91379.92</v>
      </c>
      <c r="I63" s="17">
        <v>0</v>
      </c>
      <c r="J63" s="17">
        <v>0</v>
      </c>
      <c r="K63" s="17">
        <v>0</v>
      </c>
      <c r="L63" s="46">
        <f t="shared" si="15"/>
        <v>91379.92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112326.97</v>
      </c>
      <c r="K65" s="17">
        <v>0</v>
      </c>
      <c r="L65" s="46">
        <f t="shared" si="15"/>
        <v>112326.97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83937.3</v>
      </c>
      <c r="L66" s="46">
        <f t="shared" si="15"/>
        <v>83937.3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114355.41</v>
      </c>
      <c r="L67" s="46">
        <f t="shared" si="15"/>
        <v>114355.41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138489.14</v>
      </c>
      <c r="J70" s="53">
        <v>0</v>
      </c>
      <c r="K70" s="53">
        <v>0</v>
      </c>
      <c r="L70" s="51">
        <f>SUM(B70:K70)</f>
        <v>138489.14</v>
      </c>
    </row>
    <row r="71" spans="1:12" ht="18" customHeight="1">
      <c r="A71" s="6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2021-12-09T18:41:17Z</dcterms:modified>
  <cp:category/>
  <cp:version/>
  <cp:contentType/>
  <cp:contentStatus/>
</cp:coreProperties>
</file>