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<sst xmlns="http://schemas.openxmlformats.org/spreadsheetml/2006/main" count="80" uniqueCount="79">
  <si>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</si>
  <si>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</si>
  <si>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</si>
  <si>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</si>
  <si>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</si>
  <si>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</si>
  <si>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</si>
  <si>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</si>
  <si>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</si>
  <si>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</si>
  <si>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</si>
  <si>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</si>
  <si>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</si>
  <si>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</si>
  <si>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</si>
  <si>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</si>
  <si>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</si>
  <si>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</si>
  <si>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</si>
  <si>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</si>
  <si>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</si>
  <si>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</si>
  <si>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</si>
  <si>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</si>
  <si>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</si>
  <si>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</si>
  <si>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</si>
  <si>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</si>
  <si>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</si>
  <si>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</si>
  <si>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</si>
  <si>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</si>
  <si>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</si>
  <si>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</si>
  <si>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</si>
  <si>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</si>
  <si>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</si>
  <si>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</si>
  <si>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</si>
  <si>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</si>
  <si>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</si>
  <si>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</si>
  <si>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</si>
  <si>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</si>
  <si>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</si>
  <si>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</si>
  <si>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</si>
  <si>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</si>
  <si>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</si>
  <si>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</si>
  <si>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</si>
  <si>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</si>
  <si>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</si>
  <si>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</si>
  <si>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</si>
  <si>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</si>
  <si>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</si>
  <si>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</si>
  <si>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</si>
  <si>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</si>
  <si>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</si>
  <si>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</si>
  <si>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</si>
  <si>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</si>
  <si>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</si>
  <si>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</si>
  <si>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</si>
  <si>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</si>
  <si>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</si>
  <si>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</si>
  <si>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</si>
  <si>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</si>
  <si>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</si>
  <si>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</si>
  <si>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</si>
  <si>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</si>
  <si>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04/12/21 - VENCIMENTO 10/12/21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</si>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</sst>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52137</v>
      </c>
      <c r="C7" s="10">
        <f>C8+C11</f>
        <v>63566</v>
      </c>
      <c r="D7" s="10">
        <f aca="true" t="shared" si="0" ref="D7:K7">D8+D11</f>
        <v>189565</v>
      </c>
      <c r="E7" s="10">
        <f t="shared" si="0"/>
        <v>166545</v>
      </c>
      <c r="F7" s="10">
        <f t="shared" si="0"/>
        <v>165547</v>
      </c>
      <c r="G7" s="10">
        <f t="shared" si="0"/>
        <v>77236</v>
      </c>
      <c r="H7" s="10">
        <f t="shared" si="0"/>
        <v>38096</v>
      </c>
      <c r="I7" s="10">
        <f t="shared" si="0"/>
        <v>68137</v>
      </c>
      <c r="J7" s="10">
        <f t="shared" si="0"/>
        <v>46814</v>
      </c>
      <c r="K7" s="10">
        <f t="shared" si="0"/>
        <v>131164</v>
      </c>
      <c r="L7" s="10">
        <f>SUM(B7:K7)</f>
        <v>998807</v>
      </c>
      <c r="M7" s="11"/>
    </row>
    <row r="8" spans="1:13" ht="17.25" customHeight="1">
      <c r="A8" s="12" t="s">
        <v>18</v>
      </c>
      <c r="B8" s="13">
        <f>B9+B10</f>
        <v>5816</v>
      </c>
      <c r="C8" s="13">
        <f aca="true" t="shared" si="1" ref="C8:K8">C9+C10</f>
        <v>6110</v>
      </c>
      <c r="D8" s="13">
        <f t="shared" si="1"/>
        <v>20010</v>
      </c>
      <c r="E8" s="13">
        <f t="shared" si="1"/>
        <v>15678</v>
      </c>
      <c r="F8" s="13">
        <f t="shared" si="1"/>
        <v>14627</v>
      </c>
      <c r="G8" s="13">
        <f t="shared" si="1"/>
        <v>8479</v>
      </c>
      <c r="H8" s="13">
        <f t="shared" si="1"/>
        <v>3606</v>
      </c>
      <c r="I8" s="13">
        <f t="shared" si="1"/>
        <v>4746</v>
      </c>
      <c r="J8" s="13">
        <f t="shared" si="1"/>
        <v>4112</v>
      </c>
      <c r="K8" s="13">
        <f t="shared" si="1"/>
        <v>10899</v>
      </c>
      <c r="L8" s="13">
        <f>SUM(B8:K8)</f>
        <v>94083</v>
      </c>
      <c r="M8"/>
    </row>
    <row r="9" spans="1:13" ht="17.25" customHeight="1">
      <c r="A9" s="14" t="s">
        <v>19</v>
      </c>
      <c r="B9" s="15">
        <v>5815</v>
      </c>
      <c r="C9" s="15">
        <v>6110</v>
      </c>
      <c r="D9" s="15">
        <v>20010</v>
      </c>
      <c r="E9" s="15">
        <v>15678</v>
      </c>
      <c r="F9" s="15">
        <v>14627</v>
      </c>
      <c r="G9" s="15">
        <v>8479</v>
      </c>
      <c r="H9" s="15">
        <v>3600</v>
      </c>
      <c r="I9" s="15">
        <v>4746</v>
      </c>
      <c r="J9" s="15">
        <v>4112</v>
      </c>
      <c r="K9" s="15">
        <v>10899</v>
      </c>
      <c r="L9" s="13">
        <f>SUM(B9:K9)</f>
        <v>94076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46321</v>
      </c>
      <c r="C11" s="15">
        <v>57456</v>
      </c>
      <c r="D11" s="15">
        <v>169555</v>
      </c>
      <c r="E11" s="15">
        <v>150867</v>
      </c>
      <c r="F11" s="15">
        <v>150920</v>
      </c>
      <c r="G11" s="15">
        <v>68757</v>
      </c>
      <c r="H11" s="15">
        <v>34490</v>
      </c>
      <c r="I11" s="15">
        <v>63391</v>
      </c>
      <c r="J11" s="15">
        <v>42702</v>
      </c>
      <c r="K11" s="15">
        <v>120265</v>
      </c>
      <c r="L11" s="13">
        <f>SUM(B11:K11)</f>
        <v>904724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0.976601735570248</v>
      </c>
      <c r="C15" s="22">
        <v>1.14590661615723</v>
      </c>
      <c r="D15" s="22">
        <v>1.097196655935093</v>
      </c>
      <c r="E15" s="22">
        <v>1.047049778173075</v>
      </c>
      <c r="F15" s="22">
        <v>1.208043776141719</v>
      </c>
      <c r="G15" s="22">
        <v>1.156780059361695</v>
      </c>
      <c r="H15" s="22">
        <v>1.148004581368847</v>
      </c>
      <c r="I15" s="22">
        <v>1.138786802925849</v>
      </c>
      <c r="J15" s="22">
        <v>1.344794476778217</v>
      </c>
      <c r="K15" s="22">
        <v>1.027319234057475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302399.58999999997</v>
      </c>
      <c r="C17" s="25">
        <f aca="true" t="shared" si="2" ref="C17:K17">C18+C19+C20+C21+C22+C23+C24</f>
        <v>232077.21</v>
      </c>
      <c r="D17" s="25">
        <f t="shared" si="2"/>
        <v>794487.55</v>
      </c>
      <c r="E17" s="25">
        <f t="shared" si="2"/>
        <v>673458.38</v>
      </c>
      <c r="F17" s="25">
        <f t="shared" si="2"/>
        <v>685198.98</v>
      </c>
      <c r="G17" s="25">
        <f t="shared" si="2"/>
        <v>338023.36000000004</v>
      </c>
      <c r="H17" s="25">
        <f t="shared" si="2"/>
        <v>183430.63</v>
      </c>
      <c r="I17" s="25">
        <f t="shared" si="2"/>
        <v>263294.55</v>
      </c>
      <c r="J17" s="25">
        <f t="shared" si="2"/>
        <v>234142.72999999998</v>
      </c>
      <c r="K17" s="25">
        <f t="shared" si="2"/>
        <v>405989.45</v>
      </c>
      <c r="L17" s="25">
        <f>L18+L19+L20+L21+L22+L23+L24</f>
        <v>4112502.4300000006</v>
      </c>
      <c r="M17"/>
    </row>
    <row r="18" spans="1:13" ht="17.25" customHeight="1">
      <c r="A18" s="26" t="s">
        <v>24</v>
      </c>
      <c r="B18" s="33">
        <f aca="true" t="shared" si="3" ref="B18:K18">ROUND(B13*B7,2)</f>
        <v>307707.36</v>
      </c>
      <c r="C18" s="33">
        <f t="shared" si="3"/>
        <v>197880.96</v>
      </c>
      <c r="D18" s="33">
        <f t="shared" si="3"/>
        <v>702357.28</v>
      </c>
      <c r="E18" s="33">
        <f t="shared" si="3"/>
        <v>625043.39</v>
      </c>
      <c r="F18" s="33">
        <f t="shared" si="3"/>
        <v>548953.85</v>
      </c>
      <c r="G18" s="33">
        <f t="shared" si="3"/>
        <v>281617.9</v>
      </c>
      <c r="H18" s="33">
        <f t="shared" si="3"/>
        <v>153012.58</v>
      </c>
      <c r="I18" s="33">
        <f t="shared" si="3"/>
        <v>226903.02</v>
      </c>
      <c r="J18" s="33">
        <f t="shared" si="3"/>
        <v>167893.73</v>
      </c>
      <c r="K18" s="33">
        <f t="shared" si="3"/>
        <v>384126.89</v>
      </c>
      <c r="L18" s="33">
        <f aca="true" t="shared" si="4" ref="L18:L24">SUM(B18:K18)</f>
        <v>3595496.9600000004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-7199.82</v>
      </c>
      <c r="C19" s="33">
        <f t="shared" si="5"/>
        <v>28872.14</v>
      </c>
      <c r="D19" s="33">
        <f t="shared" si="5"/>
        <v>68266.78</v>
      </c>
      <c r="E19" s="33">
        <f t="shared" si="5"/>
        <v>29408.15</v>
      </c>
      <c r="F19" s="33">
        <f t="shared" si="5"/>
        <v>114206.43</v>
      </c>
      <c r="G19" s="33">
        <f t="shared" si="5"/>
        <v>44152.07</v>
      </c>
      <c r="H19" s="33">
        <f t="shared" si="5"/>
        <v>22646.56</v>
      </c>
      <c r="I19" s="33">
        <f t="shared" si="5"/>
        <v>31491.14</v>
      </c>
      <c r="J19" s="33">
        <f t="shared" si="5"/>
        <v>57888.83</v>
      </c>
      <c r="K19" s="33">
        <f t="shared" si="5"/>
        <v>10494.05</v>
      </c>
      <c r="L19" s="33">
        <f t="shared" si="4"/>
        <v>400226.33</v>
      </c>
      <c r="M19"/>
    </row>
    <row r="20" spans="1:13" ht="17.25" customHeight="1">
      <c r="A20" s="27" t="s">
        <v>26</v>
      </c>
      <c r="B20" s="33">
        <v>550.82</v>
      </c>
      <c r="C20" s="33">
        <v>3982.88</v>
      </c>
      <c r="D20" s="33">
        <v>21181.03</v>
      </c>
      <c r="E20" s="33">
        <v>16324.38</v>
      </c>
      <c r="F20" s="33">
        <v>20697.47</v>
      </c>
      <c r="G20" s="33">
        <v>12253.39</v>
      </c>
      <c r="H20" s="33">
        <v>6430.26</v>
      </c>
      <c r="I20" s="33">
        <v>3559.16</v>
      </c>
      <c r="J20" s="33">
        <v>5677.71</v>
      </c>
      <c r="K20" s="33">
        <v>8686.05</v>
      </c>
      <c r="L20" s="33">
        <f t="shared" si="4"/>
        <v>99343.15000000001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-47581.69</v>
      </c>
      <c r="C27" s="33">
        <f t="shared" si="6"/>
        <v>-28418.61</v>
      </c>
      <c r="D27" s="33">
        <f t="shared" si="6"/>
        <v>-93293.44</v>
      </c>
      <c r="E27" s="33">
        <f t="shared" si="6"/>
        <v>-77999.41</v>
      </c>
      <c r="F27" s="33">
        <f t="shared" si="6"/>
        <v>-68888.55</v>
      </c>
      <c r="G27" s="33">
        <f t="shared" si="6"/>
        <v>-39540.729999999996</v>
      </c>
      <c r="H27" s="33">
        <f t="shared" si="6"/>
        <v>-24895.07</v>
      </c>
      <c r="I27" s="33">
        <f t="shared" si="6"/>
        <v>-22618.100000000002</v>
      </c>
      <c r="J27" s="33">
        <f t="shared" si="6"/>
        <v>-19638</v>
      </c>
      <c r="K27" s="33">
        <f t="shared" si="6"/>
        <v>-50643.82</v>
      </c>
      <c r="L27" s="33">
        <f aca="true" t="shared" si="7" ref="L27:L34">SUM(B27:K27)</f>
        <v>-473517.42</v>
      </c>
      <c r="M27"/>
    </row>
    <row r="28" spans="1:13" ht="18.75" customHeight="1">
      <c r="A28" s="27" t="s">
        <v>30</v>
      </c>
      <c r="B28" s="33">
        <f>B29+B30+B31+B32</f>
        <v>-25586</v>
      </c>
      <c r="C28" s="33">
        <f aca="true" t="shared" si="8" ref="C28:K28">C29+C30+C31+C32</f>
        <v>-26884</v>
      </c>
      <c r="D28" s="33">
        <f t="shared" si="8"/>
        <v>-88044</v>
      </c>
      <c r="E28" s="33">
        <f t="shared" si="8"/>
        <v>-68983.2</v>
      </c>
      <c r="F28" s="33">
        <f t="shared" si="8"/>
        <v>-64358.8</v>
      </c>
      <c r="G28" s="33">
        <f t="shared" si="8"/>
        <v>-37307.6</v>
      </c>
      <c r="H28" s="33">
        <f t="shared" si="8"/>
        <v>-15840</v>
      </c>
      <c r="I28" s="33">
        <f t="shared" si="8"/>
        <v>-20882.4</v>
      </c>
      <c r="J28" s="33">
        <f t="shared" si="8"/>
        <v>-18092.8</v>
      </c>
      <c r="K28" s="33">
        <f t="shared" si="8"/>
        <v>-47955.6</v>
      </c>
      <c r="L28" s="33">
        <f t="shared" si="7"/>
        <v>-413934.39999999997</v>
      </c>
      <c r="M28"/>
    </row>
    <row r="29" spans="1:13" s="36" customFormat="1" ht="18.75" customHeight="1">
      <c r="A29" s="34" t="s">
        <v>58</v>
      </c>
      <c r="B29" s="33">
        <f>-ROUND((B9)*$E$3,2)</f>
        <v>-25586</v>
      </c>
      <c r="C29" s="33">
        <f aca="true" t="shared" si="9" ref="C29:K29">-ROUND((C9)*$E$3,2)</f>
        <v>-26884</v>
      </c>
      <c r="D29" s="33">
        <f t="shared" si="9"/>
        <v>-88044</v>
      </c>
      <c r="E29" s="33">
        <f t="shared" si="9"/>
        <v>-68983.2</v>
      </c>
      <c r="F29" s="33">
        <f t="shared" si="9"/>
        <v>-64358.8</v>
      </c>
      <c r="G29" s="33">
        <f t="shared" si="9"/>
        <v>-37307.6</v>
      </c>
      <c r="H29" s="33">
        <f t="shared" si="9"/>
        <v>-15840</v>
      </c>
      <c r="I29" s="33">
        <f t="shared" si="9"/>
        <v>-20882.4</v>
      </c>
      <c r="J29" s="33">
        <f t="shared" si="9"/>
        <v>-18092.8</v>
      </c>
      <c r="K29" s="33">
        <f t="shared" si="9"/>
        <v>-47955.6</v>
      </c>
      <c r="L29" s="33">
        <f t="shared" si="7"/>
        <v>-413934.39999999997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-21995.690000000002</v>
      </c>
      <c r="C33" s="38">
        <f aca="true" t="shared" si="10" ref="C33:K33">SUM(C34:C46)</f>
        <v>-1534.61</v>
      </c>
      <c r="D33" s="38">
        <f t="shared" si="10"/>
        <v>-5249.4400000000005</v>
      </c>
      <c r="E33" s="38">
        <f t="shared" si="10"/>
        <v>-9016.210000000001</v>
      </c>
      <c r="F33" s="38">
        <f t="shared" si="10"/>
        <v>-4529.75</v>
      </c>
      <c r="G33" s="38">
        <f t="shared" si="10"/>
        <v>-2233.13</v>
      </c>
      <c r="H33" s="38">
        <f t="shared" si="10"/>
        <v>-9055.07</v>
      </c>
      <c r="I33" s="38">
        <f t="shared" si="10"/>
        <v>-1735.7000000000003</v>
      </c>
      <c r="J33" s="38">
        <f t="shared" si="10"/>
        <v>-1545.2</v>
      </c>
      <c r="K33" s="38">
        <f t="shared" si="10"/>
        <v>-2688.22</v>
      </c>
      <c r="L33" s="33">
        <f t="shared" si="7"/>
        <v>-59583.02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-2438.89</v>
      </c>
      <c r="C44" s="33">
        <v>-1871.1</v>
      </c>
      <c r="D44" s="33">
        <v>-6400.47</v>
      </c>
      <c r="E44" s="33">
        <v>-5432.65</v>
      </c>
      <c r="F44" s="33">
        <v>-5522.98</v>
      </c>
      <c r="G44" s="33">
        <v>-2722.78</v>
      </c>
      <c r="H44" s="33">
        <v>-1483.98</v>
      </c>
      <c r="I44" s="33">
        <v>-2116.28</v>
      </c>
      <c r="J44" s="33">
        <v>-1884.01</v>
      </c>
      <c r="K44" s="33">
        <v>-3277.66</v>
      </c>
      <c r="L44" s="33">
        <f t="shared" si="11"/>
        <v>-33150.79999999999</v>
      </c>
    </row>
    <row r="45" spans="1:12" ht="18.75" customHeight="1">
      <c r="A45" s="37" t="s">
        <v>77</v>
      </c>
      <c r="B45" s="33">
        <v>438.6</v>
      </c>
      <c r="C45" s="33">
        <v>336.49</v>
      </c>
      <c r="D45" s="33">
        <v>1151.03</v>
      </c>
      <c r="E45" s="33">
        <v>976.99</v>
      </c>
      <c r="F45" s="33">
        <v>993.23</v>
      </c>
      <c r="G45" s="33">
        <v>489.65</v>
      </c>
      <c r="H45" s="33">
        <v>266.87</v>
      </c>
      <c r="I45" s="33">
        <v>380.58</v>
      </c>
      <c r="J45" s="33">
        <v>338.81</v>
      </c>
      <c r="K45" s="33">
        <v>589.44</v>
      </c>
      <c r="L45" s="33">
        <f t="shared" si="11"/>
        <v>5961.6900000000005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216713.8399999999</v>
      </c>
      <c r="C49" s="41">
        <f aca="true" t="shared" si="12" ref="C49:K49">IF(C17+C27+C40+C50&lt;0,0,C17+C27+C50)</f>
        <v>203658.59999999998</v>
      </c>
      <c r="D49" s="41">
        <f t="shared" si="12"/>
        <v>701194.1100000001</v>
      </c>
      <c r="E49" s="41">
        <f t="shared" si="12"/>
        <v>595458.97</v>
      </c>
      <c r="F49" s="41">
        <f t="shared" si="12"/>
        <v>616310.4299999999</v>
      </c>
      <c r="G49" s="41">
        <f t="shared" si="12"/>
        <v>298482.63000000006</v>
      </c>
      <c r="H49" s="41">
        <f t="shared" si="12"/>
        <v>158535.56</v>
      </c>
      <c r="I49" s="41">
        <f t="shared" si="12"/>
        <v>240676.44999999998</v>
      </c>
      <c r="J49" s="41">
        <f t="shared" si="12"/>
        <v>214504.72999999998</v>
      </c>
      <c r="K49" s="41">
        <f t="shared" si="12"/>
        <v>355345.63</v>
      </c>
      <c r="L49" s="42">
        <f>SUM(B49:K49)</f>
        <v>3600880.95</v>
      </c>
      <c r="M49" s="55"/>
    </row>
    <row r="50" spans="1:12" ht="18.75" customHeight="1">
      <c r="A50" s="27" t="s">
        <v>48</v>
      </c>
      <c r="B50" s="33">
        <v>-38104.060000000056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42">
        <f>SUM(B50:K50)</f>
        <v>-38104.060000000056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216713.84</v>
      </c>
      <c r="C55" s="41">
        <f aca="true" t="shared" si="14" ref="C55:J55">SUM(C56:C67)</f>
        <v>203658.6</v>
      </c>
      <c r="D55" s="41">
        <f t="shared" si="14"/>
        <v>701194.11</v>
      </c>
      <c r="E55" s="41">
        <f t="shared" si="14"/>
        <v>595458.97</v>
      </c>
      <c r="F55" s="41">
        <f t="shared" si="14"/>
        <v>616310.43</v>
      </c>
      <c r="G55" s="41">
        <f t="shared" si="14"/>
        <v>298482.63</v>
      </c>
      <c r="H55" s="41">
        <f t="shared" si="14"/>
        <v>158535.57</v>
      </c>
      <c r="I55" s="41">
        <f>SUM(I56:I70)</f>
        <v>240676.45</v>
      </c>
      <c r="J55" s="41">
        <f t="shared" si="14"/>
        <v>214504.73</v>
      </c>
      <c r="K55" s="41">
        <f>SUM(K56:K69)</f>
        <v>355345.63</v>
      </c>
      <c r="L55" s="46">
        <f>SUM(B55:K55)</f>
        <v>3600880.96</v>
      </c>
      <c r="M55" s="40"/>
    </row>
    <row r="56" spans="1:13" ht="18.75" customHeight="1">
      <c r="A56" s="47" t="s">
        <v>51</v>
      </c>
      <c r="B56" s="48">
        <v>216713.84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216713.84</v>
      </c>
      <c r="M56" s="40"/>
    </row>
    <row r="57" spans="1:12" ht="18.75" customHeight="1">
      <c r="A57" s="47" t="s">
        <v>61</v>
      </c>
      <c r="B57" s="17">
        <v>0</v>
      </c>
      <c r="C57" s="48">
        <v>178099.45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178099.45</v>
      </c>
    </row>
    <row r="58" spans="1:12" ht="18.75" customHeight="1">
      <c r="A58" s="47" t="s">
        <v>62</v>
      </c>
      <c r="B58" s="17">
        <v>0</v>
      </c>
      <c r="C58" s="48">
        <v>25559.15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25559.15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701194.11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701194.11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595458.97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595458.97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616310.43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616310.43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298482.63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298482.63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158535.57</v>
      </c>
      <c r="I63" s="17">
        <v>0</v>
      </c>
      <c r="J63" s="17">
        <v>0</v>
      </c>
      <c r="K63" s="17">
        <v>0</v>
      </c>
      <c r="L63" s="46">
        <f t="shared" si="15"/>
        <v>158535.57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214504.73</v>
      </c>
      <c r="K65" s="17">
        <v>0</v>
      </c>
      <c r="L65" s="46">
        <f t="shared" si="15"/>
        <v>214504.73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177033.19</v>
      </c>
      <c r="L66" s="46">
        <f t="shared" si="15"/>
        <v>177033.19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178312.44</v>
      </c>
      <c r="L67" s="46">
        <f t="shared" si="15"/>
        <v>178312.44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240676.45</v>
      </c>
      <c r="J70" s="53">
        <v>0</v>
      </c>
      <c r="K70" s="53">
        <v>0</v>
      </c>
      <c r="L70" s="51">
        <f>SUM(B70:K70)</f>
        <v>240676.45</v>
      </c>
    </row>
    <row r="71" spans="1:12" ht="18" customHeight="1">
      <c r="A71" s="6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2021-12-09T18:36:17Z</dcterms:modified>
  <cp:category/>
  <cp:version/>
  <cp:contentType/>
  <cp:contentStatus/>
</cp:coreProperties>
</file>